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\Desktop\BNMS 2016\"/>
    </mc:Choice>
  </mc:AlternateContent>
  <bookViews>
    <workbookView minimized="1" xWindow="120" yWindow="96" windowWidth="27108" windowHeight="11196"/>
  </bookViews>
  <sheets>
    <sheet name="2D example" sheetId="17" r:id="rId1"/>
    <sheet name="Patient partition model" sheetId="1" r:id="rId2"/>
    <sheet name="Patient Voxel dosimetry" sheetId="5" r:id="rId3"/>
  </sheets>
  <calcPr calcId="152511"/>
</workbook>
</file>

<file path=xl/calcChain.xml><?xml version="1.0" encoding="utf-8"?>
<calcChain xmlns="http://schemas.openxmlformats.org/spreadsheetml/2006/main">
  <c r="B22" i="5" l="1"/>
  <c r="B21" i="5"/>
  <c r="B20" i="5"/>
  <c r="B19" i="5"/>
  <c r="C26" i="1"/>
  <c r="DV32" i="17" l="1"/>
  <c r="DL32" i="17"/>
  <c r="AH34" i="17" l="1"/>
  <c r="AB3" i="17" l="1"/>
  <c r="DM77" i="17"/>
  <c r="DP46" i="17"/>
  <c r="DM78" i="17"/>
  <c r="DM79" i="17"/>
  <c r="DP48" i="17"/>
  <c r="DM80" i="17"/>
  <c r="DP49" i="17"/>
  <c r="DP50" i="17"/>
  <c r="DQ64" i="17"/>
  <c r="DQ65" i="17"/>
  <c r="DP52" i="17"/>
  <c r="DQ66" i="17"/>
  <c r="DP53" i="17"/>
  <c r="DQ67" i="17"/>
  <c r="DQ68" i="17"/>
  <c r="DP56" i="17"/>
  <c r="DP57" i="17"/>
  <c r="DP58" i="17"/>
  <c r="DN37" i="17"/>
  <c r="DN38" i="17"/>
  <c r="DP70" i="17"/>
  <c r="DP71" i="17"/>
  <c r="DN54" i="17"/>
  <c r="DL47" i="17"/>
  <c r="DN39" i="17"/>
  <c r="DN40" i="17"/>
  <c r="DP59" i="17"/>
  <c r="DN42" i="17"/>
  <c r="DN43" i="17"/>
  <c r="DP62" i="17"/>
  <c r="DN44" i="17"/>
  <c r="DP63" i="17"/>
  <c r="DN45" i="17"/>
  <c r="DP64" i="17"/>
  <c r="DL37" i="17"/>
  <c r="DN46" i="17"/>
  <c r="DL38" i="17"/>
  <c r="DN47" i="17"/>
  <c r="DP66" i="17"/>
  <c r="DL39" i="17"/>
  <c r="DN48" i="17"/>
  <c r="DP67" i="17"/>
  <c r="DL40" i="17"/>
  <c r="DP68" i="17"/>
  <c r="DL41" i="17"/>
  <c r="DL44" i="17"/>
  <c r="DL45" i="17"/>
  <c r="DL46" i="17"/>
  <c r="DN49" i="17"/>
  <c r="DN51" i="17"/>
  <c r="DN52" i="17"/>
  <c r="DN53" i="17"/>
  <c r="DN55" i="17"/>
  <c r="DP73" i="17"/>
  <c r="DO37" i="17"/>
  <c r="DO38" i="17"/>
  <c r="DQ41" i="17"/>
  <c r="DL80" i="17"/>
  <c r="DQ42" i="17"/>
  <c r="DL81" i="17"/>
  <c r="DO41" i="17"/>
  <c r="DQ59" i="17"/>
  <c r="DO42" i="17"/>
  <c r="DQ44" i="17"/>
  <c r="DQ45" i="17"/>
  <c r="DQ46" i="17"/>
  <c r="DQ62" i="17"/>
  <c r="DO45" i="17"/>
  <c r="DQ63" i="17"/>
  <c r="DO46" i="17"/>
  <c r="DQ48" i="17"/>
  <c r="DO47" i="17"/>
  <c r="DO49" i="17"/>
  <c r="DO50" i="17"/>
  <c r="DO51" i="17"/>
  <c r="DO52" i="17"/>
  <c r="DO53" i="17"/>
  <c r="DM37" i="17"/>
  <c r="DM39" i="17"/>
  <c r="DM51" i="17"/>
  <c r="DM40" i="17"/>
  <c r="DO55" i="17"/>
  <c r="DM41" i="17"/>
  <c r="DO56" i="17"/>
  <c r="DO57" i="17"/>
  <c r="DQ49" i="17"/>
  <c r="DM43" i="17"/>
  <c r="DM44" i="17"/>
  <c r="DO59" i="17"/>
  <c r="DM45" i="17"/>
  <c r="DO60" i="17"/>
  <c r="DQ52" i="17"/>
  <c r="DO61" i="17"/>
  <c r="DQ53" i="17"/>
  <c r="DM47" i="17"/>
  <c r="DQ54" i="17"/>
  <c r="DM48" i="17"/>
  <c r="DO63" i="17"/>
  <c r="DO64" i="17"/>
  <c r="DO65" i="17"/>
  <c r="DO68" i="17"/>
  <c r="DM49" i="17"/>
  <c r="DM50" i="17"/>
  <c r="DP81" i="17"/>
  <c r="DN74" i="17"/>
  <c r="DM69" i="17"/>
  <c r="DP41" i="17"/>
  <c r="DP43" i="17"/>
  <c r="DQ78" i="17"/>
  <c r="DO73" i="17"/>
  <c r="DN56" i="17"/>
  <c r="DN58" i="17"/>
  <c r="DL50" i="17"/>
  <c r="DN60" i="17"/>
  <c r="DL52" i="17"/>
  <c r="DP79" i="17"/>
  <c r="DL54" i="17"/>
  <c r="DN64" i="17"/>
  <c r="DN66" i="17"/>
  <c r="DM65" i="17"/>
  <c r="DM53" i="17"/>
  <c r="DL61" i="17"/>
  <c r="DQ56" i="17"/>
  <c r="DP38" i="17"/>
  <c r="DM70" i="17"/>
  <c r="DP40" i="17"/>
  <c r="DM72" i="17"/>
  <c r="DO69" i="17"/>
  <c r="DN71" i="17"/>
  <c r="DM66" i="17"/>
  <c r="DL62" i="17"/>
  <c r="DP74" i="17"/>
  <c r="DL49" i="17"/>
  <c r="DN59" i="17"/>
  <c r="DL51" i="17"/>
  <c r="DN61" i="17"/>
  <c r="DL53" i="17"/>
  <c r="DP80" i="17"/>
  <c r="DL55" i="17"/>
  <c r="DN67" i="17"/>
  <c r="DL59" i="17"/>
  <c r="DN69" i="17"/>
  <c r="DO70" i="17"/>
  <c r="DN72" i="17"/>
  <c r="DM55" i="17"/>
  <c r="DL63" i="17"/>
  <c r="DL77" i="17"/>
  <c r="DN76" i="17"/>
  <c r="DQ37" i="17"/>
  <c r="DN78" i="17"/>
  <c r="DL67" i="17"/>
  <c r="DQ39" i="17"/>
  <c r="DN80" i="17"/>
  <c r="DL69" i="17"/>
  <c r="DQ69" i="17"/>
  <c r="DL71" i="17"/>
  <c r="DQ76" i="17"/>
  <c r="DL64" i="17"/>
  <c r="DO78" i="17"/>
  <c r="DN81" i="17"/>
  <c r="DL58" i="17"/>
  <c r="DL75" i="17"/>
  <c r="DL76" i="17"/>
  <c r="DL73" i="17"/>
  <c r="DO71" i="17"/>
  <c r="DM57" i="17"/>
  <c r="DL66" i="17"/>
  <c r="DO80" i="17"/>
  <c r="DQ70" i="17"/>
  <c r="DP37" i="17"/>
  <c r="DO75" i="17"/>
  <c r="DM59" i="17"/>
  <c r="DL68" i="17"/>
  <c r="DQ81" i="17"/>
  <c r="DL70" i="17"/>
  <c r="DQ73" i="17"/>
  <c r="DM64" i="17"/>
  <c r="DQ38" i="17"/>
  <c r="DQ72" i="17"/>
  <c r="DN75" i="17"/>
  <c r="DQ40" i="17"/>
  <c r="DO81" i="17"/>
  <c r="DL72" i="17"/>
  <c r="DN73" i="17"/>
  <c r="DN77" i="17"/>
  <c r="DM60" i="17"/>
  <c r="DM52" i="17"/>
  <c r="DQ57" i="17"/>
  <c r="DO76" i="17"/>
  <c r="DO77" i="17"/>
  <c r="DM58" i="17"/>
  <c r="DQ80" i="17"/>
  <c r="DN79" i="17"/>
  <c r="DL60" i="17"/>
  <c r="DP51" i="17"/>
  <c r="DP69" i="17"/>
  <c r="DL42" i="17"/>
  <c r="DL48" i="17"/>
  <c r="DP77" i="17"/>
  <c r="DN62" i="17"/>
  <c r="DQ79" i="17"/>
  <c r="DO39" i="17"/>
  <c r="DQ50" i="17"/>
  <c r="DO54" i="17"/>
  <c r="DM42" i="17"/>
  <c r="DO58" i="17"/>
  <c r="DQ51" i="17"/>
  <c r="DO67" i="17"/>
  <c r="DO66" i="17"/>
  <c r="DM67" i="17"/>
  <c r="DQ43" i="17"/>
  <c r="DM46" i="17"/>
  <c r="DQ55" i="17"/>
  <c r="DO48" i="17"/>
  <c r="DQ77" i="17"/>
  <c r="DP39" i="17"/>
  <c r="DM71" i="17"/>
  <c r="DO74" i="17"/>
  <c r="DP44" i="17"/>
  <c r="DO72" i="17"/>
  <c r="DP47" i="17"/>
  <c r="DM81" i="17"/>
  <c r="DP54" i="17"/>
  <c r="DP55" i="17"/>
  <c r="DN41" i="17"/>
  <c r="DP60" i="17"/>
  <c r="DP61" i="17"/>
  <c r="DP65" i="17"/>
  <c r="DL43" i="17"/>
  <c r="DN50" i="17"/>
  <c r="DO40" i="17"/>
  <c r="DQ60" i="17"/>
  <c r="DO43" i="17"/>
  <c r="DQ61" i="17"/>
  <c r="DQ47" i="17"/>
  <c r="DM54" i="17"/>
  <c r="DM56" i="17"/>
  <c r="DQ58" i="17"/>
  <c r="DO79" i="17"/>
  <c r="DQ74" i="17"/>
  <c r="DQ75" i="17"/>
  <c r="DL78" i="17"/>
  <c r="DP72" i="17"/>
  <c r="DN63" i="17"/>
  <c r="DN65" i="17"/>
  <c r="DQ71" i="17"/>
  <c r="DN70" i="17"/>
  <c r="DO62" i="17"/>
  <c r="DM73" i="17"/>
  <c r="DP45" i="17"/>
  <c r="DP75" i="17"/>
  <c r="DL56" i="17"/>
  <c r="DN68" i="17"/>
  <c r="DL74" i="17"/>
  <c r="DM68" i="17"/>
  <c r="DN57" i="17"/>
  <c r="DP76" i="17"/>
  <c r="DP78" i="17"/>
  <c r="DL57" i="17"/>
  <c r="DL65" i="17"/>
  <c r="DP42" i="17"/>
  <c r="DL79" i="17"/>
  <c r="DO44" i="17"/>
  <c r="DM38" i="17"/>
  <c r="I38" i="17"/>
  <c r="I40" i="17" l="1"/>
  <c r="I41" i="17" s="1"/>
  <c r="DM76" i="17"/>
  <c r="DM63" i="17"/>
  <c r="DM74" i="17"/>
  <c r="DM61" i="17"/>
  <c r="DM62" i="17"/>
  <c r="DM75" i="17"/>
  <c r="DN33" i="17"/>
  <c r="DN32" i="17"/>
  <c r="DP13" i="17"/>
  <c r="DE13" i="17"/>
  <c r="DC33" i="17"/>
  <c r="AR32" i="17"/>
  <c r="DA32" i="17" s="1"/>
  <c r="B7" i="5"/>
  <c r="B8" i="5"/>
  <c r="B9" i="5"/>
  <c r="B10" i="5"/>
  <c r="B6" i="5"/>
  <c r="C10" i="1"/>
  <c r="B5" i="1"/>
  <c r="E35" i="1" l="1"/>
  <c r="F35" i="1" s="1"/>
  <c r="E27" i="1"/>
  <c r="F27" i="1" s="1"/>
  <c r="E37" i="1"/>
  <c r="F37" i="1" s="1"/>
  <c r="E28" i="1"/>
  <c r="F28" i="1" s="1"/>
  <c r="E34" i="1"/>
  <c r="F34" i="1" s="1"/>
  <c r="E33" i="1"/>
  <c r="F33" i="1" s="1"/>
  <c r="E32" i="1"/>
  <c r="F32" i="1" s="1"/>
  <c r="E30" i="1"/>
  <c r="F30" i="1" s="1"/>
  <c r="E29" i="1"/>
  <c r="F29" i="1" s="1"/>
  <c r="E36" i="1"/>
  <c r="F36" i="1" s="1"/>
  <c r="E31" i="1"/>
  <c r="F31" i="1" s="1"/>
  <c r="E26" i="1"/>
  <c r="F26" i="1" s="1"/>
  <c r="DX32" i="17"/>
  <c r="DZ13" i="17"/>
  <c r="DX33" i="17"/>
  <c r="DV24" i="17"/>
  <c r="DX24" i="17" s="1"/>
  <c r="DV16" i="17"/>
  <c r="DX16" i="17" s="1"/>
  <c r="DL28" i="17"/>
  <c r="DN28" i="17" s="1"/>
  <c r="DR28" i="17" s="1"/>
  <c r="DL20" i="17"/>
  <c r="DN20" i="17" s="1"/>
  <c r="DR20" i="17" s="1"/>
  <c r="DV25" i="17"/>
  <c r="DX25" i="17" s="1"/>
  <c r="DV15" i="17"/>
  <c r="DX15" i="17" s="1"/>
  <c r="DL26" i="17"/>
  <c r="DN26" i="17" s="1"/>
  <c r="DR26" i="17" s="1"/>
  <c r="DL17" i="17"/>
  <c r="DN17" i="17" s="1"/>
  <c r="DR17" i="17" s="1"/>
  <c r="DL23" i="17"/>
  <c r="DN23" i="17" s="1"/>
  <c r="DR23" i="17" s="1"/>
  <c r="DV29" i="17"/>
  <c r="DX29" i="17" s="1"/>
  <c r="DL22" i="17"/>
  <c r="DN22" i="17" s="1"/>
  <c r="DR22" i="17" s="1"/>
  <c r="DV23" i="17"/>
  <c r="DX23" i="17" s="1"/>
  <c r="DV14" i="17"/>
  <c r="DX14" i="17" s="1"/>
  <c r="DL25" i="17"/>
  <c r="DN25" i="17" s="1"/>
  <c r="DR25" i="17" s="1"/>
  <c r="DL16" i="17"/>
  <c r="DN16" i="17" s="1"/>
  <c r="DR16" i="17" s="1"/>
  <c r="DV31" i="17"/>
  <c r="DX31" i="17" s="1"/>
  <c r="DV22" i="17"/>
  <c r="DX22" i="17" s="1"/>
  <c r="DV13" i="17"/>
  <c r="DX13" i="17" s="1"/>
  <c r="DL24" i="17"/>
  <c r="DN24" i="17" s="1"/>
  <c r="DR24" i="17" s="1"/>
  <c r="DL15" i="17"/>
  <c r="DN15" i="17" s="1"/>
  <c r="DR15" i="17" s="1"/>
  <c r="DV21" i="17"/>
  <c r="DX21" i="17" s="1"/>
  <c r="DL31" i="17"/>
  <c r="DN31" i="17" s="1"/>
  <c r="DR31" i="17" s="1"/>
  <c r="DV28" i="17"/>
  <c r="DX28" i="17" s="1"/>
  <c r="EB28" i="17" s="1"/>
  <c r="DV19" i="17"/>
  <c r="DX19" i="17" s="1"/>
  <c r="DL30" i="17"/>
  <c r="DN30" i="17" s="1"/>
  <c r="DR30" i="17" s="1"/>
  <c r="DL21" i="17"/>
  <c r="DN21" i="17" s="1"/>
  <c r="DR21" i="17" s="1"/>
  <c r="DV27" i="17"/>
  <c r="DX27" i="17" s="1"/>
  <c r="DV18" i="17"/>
  <c r="DX18" i="17" s="1"/>
  <c r="DL29" i="17"/>
  <c r="DN29" i="17" s="1"/>
  <c r="DR29" i="17" s="1"/>
  <c r="DL19" i="17"/>
  <c r="DN19" i="17" s="1"/>
  <c r="DR19" i="17" s="1"/>
  <c r="DV26" i="17"/>
  <c r="DX26" i="17" s="1"/>
  <c r="EB26" i="17" s="1"/>
  <c r="DV17" i="17"/>
  <c r="DX17" i="17" s="1"/>
  <c r="DL27" i="17"/>
  <c r="DN27" i="17" s="1"/>
  <c r="DR27" i="17" s="1"/>
  <c r="DL18" i="17"/>
  <c r="DN18" i="17" s="1"/>
  <c r="DR18" i="17" s="1"/>
  <c r="DV30" i="17"/>
  <c r="DX30" i="17" s="1"/>
  <c r="DL14" i="17"/>
  <c r="DN14" i="17" s="1"/>
  <c r="DR14" i="17" s="1"/>
  <c r="DV20" i="17"/>
  <c r="DX20" i="17" s="1"/>
  <c r="DL13" i="17"/>
  <c r="DN13" i="17" s="1"/>
  <c r="DR13" i="17" s="1"/>
  <c r="DG33" i="17"/>
  <c r="DR32" i="17"/>
  <c r="DR33" i="17"/>
  <c r="DA13" i="17"/>
  <c r="DA21" i="17"/>
  <c r="DC21" i="17" s="1"/>
  <c r="DG21" i="17" s="1"/>
  <c r="DA29" i="17"/>
  <c r="DC29" i="17" s="1"/>
  <c r="DG29" i="17" s="1"/>
  <c r="DA14" i="17"/>
  <c r="DC14" i="17" s="1"/>
  <c r="DG14" i="17" s="1"/>
  <c r="DA22" i="17"/>
  <c r="DC22" i="17" s="1"/>
  <c r="DG22" i="17" s="1"/>
  <c r="DA30" i="17"/>
  <c r="DC30" i="17" s="1"/>
  <c r="DG30" i="17" s="1"/>
  <c r="DA15" i="17"/>
  <c r="DC15" i="17" s="1"/>
  <c r="DG15" i="17" s="1"/>
  <c r="DA23" i="17"/>
  <c r="DC23" i="17" s="1"/>
  <c r="DG23" i="17" s="1"/>
  <c r="DA31" i="17"/>
  <c r="DC31" i="17" s="1"/>
  <c r="DG31" i="17" s="1"/>
  <c r="DA18" i="17"/>
  <c r="DC18" i="17" s="1"/>
  <c r="DG18" i="17" s="1"/>
  <c r="DA26" i="17"/>
  <c r="DC26" i="17" s="1"/>
  <c r="DG26" i="17" s="1"/>
  <c r="DA16" i="17"/>
  <c r="DC16" i="17" s="1"/>
  <c r="DG16" i="17" s="1"/>
  <c r="DA24" i="17"/>
  <c r="DC24" i="17" s="1"/>
  <c r="DG24" i="17" s="1"/>
  <c r="DA28" i="17"/>
  <c r="DC28" i="17" s="1"/>
  <c r="DG28" i="17" s="1"/>
  <c r="DA17" i="17"/>
  <c r="DC17" i="17" s="1"/>
  <c r="DG17" i="17" s="1"/>
  <c r="DA20" i="17"/>
  <c r="DC20" i="17" s="1"/>
  <c r="DG20" i="17" s="1"/>
  <c r="DA19" i="17"/>
  <c r="DC19" i="17" s="1"/>
  <c r="DG19" i="17" s="1"/>
  <c r="DA25" i="17"/>
  <c r="DC25" i="17" s="1"/>
  <c r="DG25" i="17" s="1"/>
  <c r="DC32" i="17"/>
  <c r="DG32" i="17" s="1"/>
  <c r="DA27" i="17"/>
  <c r="DC27" i="17" s="1"/>
  <c r="DG27" i="17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10" i="1"/>
  <c r="F10" i="1" s="1"/>
  <c r="EB33" i="17" l="1"/>
  <c r="EB22" i="17"/>
  <c r="EB24" i="17"/>
  <c r="EB17" i="17"/>
  <c r="EB19" i="17"/>
  <c r="EB31" i="17"/>
  <c r="EB20" i="17"/>
  <c r="EB21" i="17"/>
  <c r="EB14" i="17"/>
  <c r="EB25" i="17"/>
  <c r="EB18" i="17"/>
  <c r="EB13" i="17"/>
  <c r="EB29" i="17"/>
  <c r="EB16" i="17"/>
  <c r="EB30" i="17"/>
  <c r="EB32" i="17"/>
  <c r="EB23" i="17"/>
  <c r="EB27" i="17"/>
  <c r="EB15" i="17"/>
  <c r="DC13" i="17"/>
  <c r="DG13" i="17" s="1"/>
</calcChain>
</file>

<file path=xl/sharedStrings.xml><?xml version="1.0" encoding="utf-8"?>
<sst xmlns="http://schemas.openxmlformats.org/spreadsheetml/2006/main" count="90" uniqueCount="45">
  <si>
    <t>No calibration factor needed</t>
  </si>
  <si>
    <t>Activity administered</t>
  </si>
  <si>
    <t>MBq</t>
  </si>
  <si>
    <t>g</t>
  </si>
  <si>
    <t>Normal liver mass</t>
  </si>
  <si>
    <t>tumour mass</t>
  </si>
  <si>
    <t>Lung shunt</t>
  </si>
  <si>
    <t>Normal liver absorbed dose</t>
  </si>
  <si>
    <t>TNR</t>
  </si>
  <si>
    <t>Tumour absorbed dose</t>
  </si>
  <si>
    <t>Total counts in liver</t>
  </si>
  <si>
    <t>Calibration Factor</t>
  </si>
  <si>
    <t>VDK</t>
  </si>
  <si>
    <t>LDM</t>
  </si>
  <si>
    <t>Normal Liver</t>
  </si>
  <si>
    <t>Tumour</t>
  </si>
  <si>
    <t>Mean</t>
  </si>
  <si>
    <t>Max</t>
  </si>
  <si>
    <t>Min</t>
  </si>
  <si>
    <t>Total liver mass</t>
  </si>
  <si>
    <t>Normal Liver mean counts</t>
  </si>
  <si>
    <t>Tumour mean counts</t>
  </si>
  <si>
    <t>Administered Activity</t>
  </si>
  <si>
    <t>Mean counts from tumour</t>
  </si>
  <si>
    <t>Mean counts from normal liver</t>
  </si>
  <si>
    <t>Gy</t>
  </si>
  <si>
    <t>Simulated SPECT image</t>
  </si>
  <si>
    <t>Dose map</t>
  </si>
  <si>
    <t>Mass of whole liver</t>
  </si>
  <si>
    <t>Mass of tumour</t>
  </si>
  <si>
    <t>Tumour to Normal liver ratio</t>
  </si>
  <si>
    <t>Mean absorbed dose to tumour</t>
  </si>
  <si>
    <t>Mean absorbed dose to normal liver</t>
  </si>
  <si>
    <t>Maximum absorbed dose</t>
  </si>
  <si>
    <t>tumour</t>
  </si>
  <si>
    <t>normal liver</t>
  </si>
  <si>
    <t>%</t>
  </si>
  <si>
    <t>Partition Model</t>
  </si>
  <si>
    <t>Voxel Dosimetry: LDM</t>
  </si>
  <si>
    <t>MBq/counts</t>
  </si>
  <si>
    <t>Information from Y90 bremsstrahlung scan</t>
  </si>
  <si>
    <t>Information from Tc99m MAA scan</t>
  </si>
  <si>
    <t>Tc99m MAA</t>
  </si>
  <si>
    <t>Y90 brem</t>
  </si>
  <si>
    <t>Voxel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</si>
</sst>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"/>
    <numFmt numFmtId="165" formatCode="0.000"/>
    <numFmt numFmtId="166" formatCode="0.0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5" tint="-0.49998474074526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/>
    <xf numFmtId="0" fontId="0" fillId="0" borderId="0" xfId="0" applyFill="1"/>
    <xf numFmtId="0" fontId="0" fillId="5" borderId="0" xfId="0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9" fontId="0" fillId="0" borderId="0" xfId="1" applyFont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6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0" xfId="0" applyFill="1" applyBorder="1"/>
    <xf numFmtId="0" fontId="0" fillId="0" borderId="7" xfId="0" applyBorder="1"/>
    <xf numFmtId="0" fontId="3" fillId="0" borderId="0" xfId="0" applyFont="1" applyBorder="1"/>
    <xf numFmtId="0" fontId="3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3" xfId="0" applyNumberFormat="1" applyFill="1" applyBorder="1" applyAlignment="1"/>
    <xf numFmtId="0" fontId="0" fillId="0" borderId="3" xfId="0" applyFill="1" applyBorder="1" applyAlignment="1"/>
    <xf numFmtId="0" fontId="2" fillId="0" borderId="4" xfId="0" applyFont="1" applyBorder="1"/>
    <xf numFmtId="0" fontId="0" fillId="2" borderId="1" xfId="0" applyFill="1" applyBorder="1"/>
    <xf numFmtId="164" fontId="0" fillId="4" borderId="0" xfId="0" applyNumberFormat="1" applyFill="1"/>
    <xf numFmtId="0" fontId="0" fillId="4" borderId="0" xfId="0" applyFill="1" applyBorder="1"/>
    <xf numFmtId="0" fontId="0" fillId="4" borderId="3" xfId="0" applyFill="1" applyBorder="1"/>
    <xf numFmtId="0" fontId="0" fillId="0" borderId="3" xfId="0" applyFill="1" applyBorder="1"/>
    <xf numFmtId="0" fontId="0" fillId="0" borderId="9" xfId="0" applyFill="1" applyBorder="1"/>
    <xf numFmtId="2" fontId="0" fillId="4" borderId="0" xfId="0" applyNumberFormat="1" applyFill="1" applyBorder="1" applyAlignment="1">
      <alignment horizontal="center"/>
    </xf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0" borderId="4" xfId="0" applyBorder="1"/>
    <xf numFmtId="0" fontId="0" fillId="2" borderId="8" xfId="0" applyFill="1" applyBorder="1"/>
    <xf numFmtId="2" fontId="0" fillId="4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6" borderId="5" xfId="0" applyFill="1" applyBorder="1"/>
    <xf numFmtId="2" fontId="3" fillId="4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66" fontId="0" fillId="2" borderId="0" xfId="0" applyNumberForma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Cumulative DVH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45746325373153E-2"/>
          <c:y val="8.5327102803738328E-2"/>
          <c:w val="0.77233258022655249"/>
          <c:h val="0.78353594819339167"/>
        </c:manualLayout>
      </c:layout>
      <c:scatterChart>
        <c:scatterStyle val="smoothMarker"/>
        <c:varyColors val="0"/>
        <c:ser>
          <c:idx val="0"/>
          <c:order val="0"/>
          <c:tx>
            <c:v>Normal Liver</c:v>
          </c:tx>
          <c:marker>
            <c:symbol val="none"/>
          </c:marker>
          <c:xVal>
            <c:numRef>
              <c:f>'2D example'!$DV$13:$DV$33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'2D example'!$EB$13:$EB$33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Tumour</c:v>
          </c:tx>
          <c:marker>
            <c:symbol val="none"/>
          </c:marker>
          <c:xVal>
            <c:numRef>
              <c:f>'2D example'!$DL$13:$DL$33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'2D example'!$DR$13:$DR$34</c:f>
              <c:numCache>
                <c:formatCode>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450128"/>
        <c:axId val="281449736"/>
      </c:scatterChart>
      <c:valAx>
        <c:axId val="2814501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Absorbed Dose (Gy)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1449736"/>
        <c:crosses val="autoZero"/>
        <c:crossBetween val="midCat"/>
      </c:valAx>
      <c:valAx>
        <c:axId val="281449736"/>
        <c:scaling>
          <c:orientation val="minMax"/>
          <c:max val="1.01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% volume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14501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158750</xdr:colOff>
      <xdr:row>1</xdr:row>
      <xdr:rowOff>101600</xdr:rowOff>
    </xdr:from>
    <xdr:to>
      <xdr:col>78</xdr:col>
      <xdr:colOff>304800</xdr:colOff>
      <xdr:row>30</xdr:row>
      <xdr:rowOff>50800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1"/>
  <sheetViews>
    <sheetView tabSelected="1" zoomScale="75" zoomScaleNormal="75" workbookViewId="0">
      <selection activeCell="AO10" sqref="AO10"/>
    </sheetView>
  </sheetViews>
  <sheetFormatPr defaultColWidth="4.453125" defaultRowHeight="15" x14ac:dyDescent="0.25"/>
  <cols>
    <col min="1" max="25" width="4" customWidth="1"/>
    <col min="27" max="27" width="1.1796875" customWidth="1"/>
    <col min="28" max="51" width="4.36328125" customWidth="1"/>
    <col min="52" max="52" width="1.6328125" customWidth="1"/>
    <col min="104" max="104" width="4.54296875" bestFit="1" customWidth="1"/>
    <col min="105" max="105" width="5.54296875" bestFit="1" customWidth="1"/>
    <col min="107" max="107" width="8.1796875" bestFit="1" customWidth="1"/>
    <col min="109" max="109" width="4.54296875" bestFit="1" customWidth="1"/>
    <col min="111" max="111" width="5.81640625" bestFit="1" customWidth="1"/>
    <col min="115" max="115" width="4.54296875" bestFit="1" customWidth="1"/>
    <col min="116" max="116" width="9.36328125" bestFit="1" customWidth="1"/>
    <col min="117" max="121" width="4.54296875" bestFit="1" customWidth="1"/>
    <col min="122" max="122" width="5.81640625" bestFit="1" customWidth="1"/>
    <col min="125" max="126" width="4.54296875" bestFit="1" customWidth="1"/>
    <col min="128" max="128" width="4.54296875" bestFit="1" customWidth="1"/>
    <col min="130" max="130" width="4.54296875" bestFit="1" customWidth="1"/>
    <col min="132" max="132" width="5.81640625" bestFit="1" customWidth="1"/>
  </cols>
  <sheetData>
    <row r="1" spans="1:132" x14ac:dyDescent="0.25">
      <c r="A1" t="s">
        <v>26</v>
      </c>
      <c r="AB1" t="s">
        <v>27</v>
      </c>
    </row>
    <row r="2" spans="1:132" ht="9" customHeight="1" x14ac:dyDescent="0.25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132" x14ac:dyDescent="0.25">
      <c r="A3" s="4">
        <v>1.55867</v>
      </c>
      <c r="B3" s="4">
        <v>1.93502</v>
      </c>
      <c r="C3" s="4">
        <v>1.9480299999999999</v>
      </c>
      <c r="D3" s="4">
        <v>1.9278200000000001</v>
      </c>
      <c r="E3" s="4">
        <v>1.9293100000000001</v>
      </c>
      <c r="F3" s="4">
        <v>1.8284199999999999</v>
      </c>
      <c r="G3" s="4">
        <v>1.6763600000000001</v>
      </c>
      <c r="H3" s="4">
        <v>1.7127399999999999</v>
      </c>
      <c r="I3" s="4">
        <v>2.0260099999999999</v>
      </c>
      <c r="J3" s="4">
        <v>2.2838500000000002</v>
      </c>
      <c r="K3" s="4">
        <v>2.16499</v>
      </c>
      <c r="L3" s="4">
        <v>1.8947099999999999</v>
      </c>
      <c r="M3" s="4">
        <v>1.8921399999999999</v>
      </c>
      <c r="N3" s="4">
        <v>2.1198800000000002</v>
      </c>
      <c r="O3" s="4">
        <v>2.16391</v>
      </c>
      <c r="P3" s="4">
        <v>1.9172499999999999</v>
      </c>
      <c r="Q3" s="4">
        <v>1.6436999999999999</v>
      </c>
      <c r="R3" s="4">
        <v>1.5200899999999999</v>
      </c>
      <c r="S3" s="4">
        <v>1.5006699999999999</v>
      </c>
      <c r="T3" s="4">
        <v>1.5469999999999999</v>
      </c>
      <c r="U3" s="4">
        <v>1.7459</v>
      </c>
      <c r="V3" s="4">
        <v>1.99769</v>
      </c>
      <c r="W3" s="4">
        <v>2.0174300000000001</v>
      </c>
      <c r="X3" s="4">
        <v>1.5890299999999999</v>
      </c>
      <c r="AA3" s="6"/>
      <c r="AB3" s="4" t="e">
        <f>A3*49.58*$AH$34/($AO$29)</f>
        <v>#DIV/0!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</row>
    <row r="4" spans="1:132" x14ac:dyDescent="0.25">
      <c r="A4" s="4">
        <v>1.88737</v>
      </c>
      <c r="B4" s="4">
        <v>2.4430999999999998</v>
      </c>
      <c r="C4" s="4">
        <v>2.5098600000000002</v>
      </c>
      <c r="D4" s="4">
        <v>2.4927800000000002</v>
      </c>
      <c r="E4" s="4">
        <v>2.5599099999999999</v>
      </c>
      <c r="F4" s="4">
        <v>2.4918999999999998</v>
      </c>
      <c r="G4" s="4">
        <v>2.2721</v>
      </c>
      <c r="H4" s="4">
        <v>2.33432</v>
      </c>
      <c r="I4" s="4">
        <v>2.8665400000000001</v>
      </c>
      <c r="J4" s="4">
        <v>3.3725900000000002</v>
      </c>
      <c r="K4" s="4">
        <v>3.4275199999999999</v>
      </c>
      <c r="L4" s="4">
        <v>3.3003300000000002</v>
      </c>
      <c r="M4" s="4">
        <v>3.4317000000000002</v>
      </c>
      <c r="N4" s="4">
        <v>3.6886700000000001</v>
      </c>
      <c r="O4" s="4">
        <v>3.6928800000000002</v>
      </c>
      <c r="P4" s="4">
        <v>3.4027099999999999</v>
      </c>
      <c r="Q4" s="4">
        <v>3.0204399999999998</v>
      </c>
      <c r="R4" s="4">
        <v>2.6968700000000001</v>
      </c>
      <c r="S4" s="4">
        <v>2.4849100000000002</v>
      </c>
      <c r="T4" s="4">
        <v>2.4346100000000002</v>
      </c>
      <c r="U4" s="4">
        <v>2.5872700000000002</v>
      </c>
      <c r="V4" s="4">
        <v>2.7241</v>
      </c>
      <c r="W4" s="4">
        <v>2.56101</v>
      </c>
      <c r="X4" s="4">
        <v>1.9354499999999999</v>
      </c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6"/>
    </row>
    <row r="5" spans="1:132" x14ac:dyDescent="0.25">
      <c r="A5" s="4">
        <v>1.8755200000000001</v>
      </c>
      <c r="B5" s="4">
        <v>2.5797500000000002</v>
      </c>
      <c r="C5" s="4">
        <v>2.71976</v>
      </c>
      <c r="D5" s="4">
        <v>2.7116400000000001</v>
      </c>
      <c r="E5" s="4">
        <v>2.9083999999999999</v>
      </c>
      <c r="F5" s="4">
        <v>3.1570399999999998</v>
      </c>
      <c r="G5" s="4">
        <v>3.41994</v>
      </c>
      <c r="H5" s="4">
        <v>4.1896800000000001</v>
      </c>
      <c r="I5" s="4">
        <v>5.4408399999999997</v>
      </c>
      <c r="J5" s="4">
        <v>6.3982000000000001</v>
      </c>
      <c r="K5" s="4">
        <v>6.8295500000000002</v>
      </c>
      <c r="L5" s="4">
        <v>7.0861999999999998</v>
      </c>
      <c r="M5" s="4">
        <v>7.3574400000000004</v>
      </c>
      <c r="N5" s="4">
        <v>7.4334199999999999</v>
      </c>
      <c r="O5" s="4">
        <v>7.28538</v>
      </c>
      <c r="P5" s="4">
        <v>7.0652100000000004</v>
      </c>
      <c r="Q5" s="4">
        <v>6.63232</v>
      </c>
      <c r="R5" s="4">
        <v>5.7705500000000001</v>
      </c>
      <c r="S5" s="4">
        <v>4.69367</v>
      </c>
      <c r="T5" s="4">
        <v>3.86782</v>
      </c>
      <c r="U5" s="4">
        <v>3.43458</v>
      </c>
      <c r="V5" s="4">
        <v>3.10181</v>
      </c>
      <c r="W5" s="4">
        <v>2.6230600000000002</v>
      </c>
      <c r="X5" s="4">
        <v>1.8484700000000001</v>
      </c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6"/>
    </row>
    <row r="6" spans="1:132" x14ac:dyDescent="0.25">
      <c r="A6" s="4">
        <v>1.8618600000000001</v>
      </c>
      <c r="B6" s="4">
        <v>2.6357699999999999</v>
      </c>
      <c r="C6" s="4">
        <v>2.8075899999999998</v>
      </c>
      <c r="D6" s="4">
        <v>2.8698600000000001</v>
      </c>
      <c r="E6" s="4">
        <v>3.50467</v>
      </c>
      <c r="F6" s="4">
        <v>4.9068399999999999</v>
      </c>
      <c r="G6" s="4">
        <v>6.95268</v>
      </c>
      <c r="H6" s="4">
        <v>9.7653999999999996</v>
      </c>
      <c r="I6" s="4">
        <v>12.607699999999999</v>
      </c>
      <c r="J6" s="4">
        <v>14.2591</v>
      </c>
      <c r="K6" s="4">
        <v>15.094900000000001</v>
      </c>
      <c r="L6" s="4">
        <v>15.816700000000001</v>
      </c>
      <c r="M6" s="4">
        <v>16.2197</v>
      </c>
      <c r="N6" s="4">
        <v>16.071300000000001</v>
      </c>
      <c r="O6" s="4">
        <v>15.806900000000001</v>
      </c>
      <c r="P6" s="4">
        <v>15.744999999999999</v>
      </c>
      <c r="Q6" s="4">
        <v>15.2433</v>
      </c>
      <c r="R6" s="4">
        <v>13.359500000000001</v>
      </c>
      <c r="S6" s="4">
        <v>10.349</v>
      </c>
      <c r="T6" s="4">
        <v>7.4454200000000004</v>
      </c>
      <c r="U6" s="4">
        <v>5.2611499999999998</v>
      </c>
      <c r="V6" s="4">
        <v>3.7050299999999998</v>
      </c>
      <c r="W6" s="4">
        <v>2.6377299999999999</v>
      </c>
      <c r="X6" s="4">
        <v>1.6882699999999999</v>
      </c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6"/>
    </row>
    <row r="7" spans="1:132" x14ac:dyDescent="0.25">
      <c r="A7" s="4">
        <v>1.9866200000000001</v>
      </c>
      <c r="B7" s="4">
        <v>2.7780300000000002</v>
      </c>
      <c r="C7" s="4">
        <v>3.04678</v>
      </c>
      <c r="D7" s="4">
        <v>3.5862500000000002</v>
      </c>
      <c r="E7" s="4">
        <v>5.5822000000000003</v>
      </c>
      <c r="F7" s="4">
        <v>9.5386900000000008</v>
      </c>
      <c r="G7" s="4">
        <v>14.6388</v>
      </c>
      <c r="H7" s="4">
        <v>19.872</v>
      </c>
      <c r="I7" s="4">
        <v>23.835599999999999</v>
      </c>
      <c r="J7" s="4">
        <v>25.483799999999999</v>
      </c>
      <c r="K7" s="4">
        <v>26.200500000000002</v>
      </c>
      <c r="L7" s="4">
        <v>27.145</v>
      </c>
      <c r="M7" s="4">
        <v>27.6431</v>
      </c>
      <c r="N7" s="4">
        <v>27.464300000000001</v>
      </c>
      <c r="O7" s="4">
        <v>27.3246</v>
      </c>
      <c r="P7" s="4">
        <v>27.541599999999999</v>
      </c>
      <c r="Q7" s="4">
        <v>27.2956</v>
      </c>
      <c r="R7" s="4">
        <v>25.046299999999999</v>
      </c>
      <c r="S7" s="4">
        <v>20.560199999999998</v>
      </c>
      <c r="T7" s="4">
        <v>15.116300000000001</v>
      </c>
      <c r="U7" s="4">
        <v>9.7812699999999992</v>
      </c>
      <c r="V7" s="4">
        <v>5.5561499999999997</v>
      </c>
      <c r="W7" s="4">
        <v>3.0965500000000001</v>
      </c>
      <c r="X7" s="4">
        <v>1.7154400000000001</v>
      </c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6"/>
    </row>
    <row r="8" spans="1:132" x14ac:dyDescent="0.25">
      <c r="A8" s="4">
        <v>2.1487400000000001</v>
      </c>
      <c r="B8" s="4">
        <v>3.0056600000000002</v>
      </c>
      <c r="C8" s="4">
        <v>3.7210700000000001</v>
      </c>
      <c r="D8" s="4">
        <v>5.6913099999999996</v>
      </c>
      <c r="E8" s="4">
        <v>10.322100000000001</v>
      </c>
      <c r="F8" s="4">
        <v>17.391300000000001</v>
      </c>
      <c r="G8" s="4">
        <v>24.7651</v>
      </c>
      <c r="H8" s="4">
        <v>30.557700000000001</v>
      </c>
      <c r="I8" s="4">
        <v>33.647100000000002</v>
      </c>
      <c r="J8" s="4">
        <v>34.045699999999997</v>
      </c>
      <c r="K8" s="4">
        <v>34.048200000000001</v>
      </c>
      <c r="L8" s="4">
        <v>35.004300000000001</v>
      </c>
      <c r="M8" s="4">
        <v>35.709899999999998</v>
      </c>
      <c r="N8" s="4">
        <v>35.686700000000002</v>
      </c>
      <c r="O8" s="4">
        <v>35.697600000000001</v>
      </c>
      <c r="P8" s="4">
        <v>36.162700000000001</v>
      </c>
      <c r="Q8" s="4">
        <v>36.609699999999997</v>
      </c>
      <c r="R8" s="4">
        <v>35.524700000000003</v>
      </c>
      <c r="S8" s="4">
        <v>31.853899999999999</v>
      </c>
      <c r="T8" s="4">
        <v>25.5563</v>
      </c>
      <c r="U8" s="4">
        <v>17.164400000000001</v>
      </c>
      <c r="V8" s="4">
        <v>9.2030600000000007</v>
      </c>
      <c r="W8" s="4">
        <v>4.3091999999999997</v>
      </c>
      <c r="X8" s="4">
        <v>2.0421999999999998</v>
      </c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6"/>
    </row>
    <row r="9" spans="1:132" x14ac:dyDescent="0.25">
      <c r="A9" s="4">
        <v>2.1798999999999999</v>
      </c>
      <c r="B9" s="4">
        <v>3.2435499999999999</v>
      </c>
      <c r="C9" s="4">
        <v>4.9976500000000001</v>
      </c>
      <c r="D9" s="4">
        <v>9.5268200000000007</v>
      </c>
      <c r="E9" s="4">
        <v>17.4192</v>
      </c>
      <c r="F9" s="4">
        <v>26.254899999999999</v>
      </c>
      <c r="G9" s="4">
        <v>33.149799999999999</v>
      </c>
      <c r="H9" s="4">
        <v>37.2226</v>
      </c>
      <c r="I9" s="4">
        <v>38.512700000000002</v>
      </c>
      <c r="J9" s="4">
        <v>37.795999999999999</v>
      </c>
      <c r="K9" s="4">
        <v>37.402500000000003</v>
      </c>
      <c r="L9" s="4">
        <v>38.539400000000001</v>
      </c>
      <c r="M9" s="4">
        <v>39.654000000000003</v>
      </c>
      <c r="N9" s="4">
        <v>39.653100000000002</v>
      </c>
      <c r="O9" s="4">
        <v>39.323399999999999</v>
      </c>
      <c r="P9" s="4">
        <v>39.631399999999999</v>
      </c>
      <c r="Q9" s="4">
        <v>40.462800000000001</v>
      </c>
      <c r="R9" s="4">
        <v>40.679000000000002</v>
      </c>
      <c r="S9" s="4">
        <v>38.902999999999999</v>
      </c>
      <c r="T9" s="4">
        <v>33.686100000000003</v>
      </c>
      <c r="U9" s="4">
        <v>24.116800000000001</v>
      </c>
      <c r="V9" s="4">
        <v>13.2155</v>
      </c>
      <c r="W9" s="4">
        <v>5.8385300000000004</v>
      </c>
      <c r="X9" s="4">
        <v>2.5370499999999998</v>
      </c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6"/>
    </row>
    <row r="10" spans="1:132" x14ac:dyDescent="0.25">
      <c r="A10" s="4">
        <v>2.1010300000000002</v>
      </c>
      <c r="B10" s="4">
        <v>3.5736400000000001</v>
      </c>
      <c r="C10" s="4">
        <v>6.8236699999999999</v>
      </c>
      <c r="D10" s="4">
        <v>14.076700000000001</v>
      </c>
      <c r="E10" s="4">
        <v>24.1981</v>
      </c>
      <c r="F10" s="4">
        <v>32.799300000000002</v>
      </c>
      <c r="G10" s="4">
        <v>37.694099999999999</v>
      </c>
      <c r="H10" s="4">
        <v>39.840800000000002</v>
      </c>
      <c r="I10" s="4">
        <v>40.132199999999997</v>
      </c>
      <c r="J10" s="4">
        <v>39.316200000000002</v>
      </c>
      <c r="K10" s="4">
        <v>39.012099999999997</v>
      </c>
      <c r="L10" s="4">
        <v>40.267800000000001</v>
      </c>
      <c r="M10" s="4">
        <v>41.704099999999997</v>
      </c>
      <c r="N10" s="4">
        <v>41.627400000000002</v>
      </c>
      <c r="O10" s="4">
        <v>40.719000000000001</v>
      </c>
      <c r="P10" s="4">
        <v>40.554099999999998</v>
      </c>
      <c r="Q10" s="4">
        <v>41.1066</v>
      </c>
      <c r="R10" s="4">
        <v>41.5032</v>
      </c>
      <c r="S10" s="4">
        <v>40.630699999999997</v>
      </c>
      <c r="T10" s="4">
        <v>36.527999999999999</v>
      </c>
      <c r="U10" s="4">
        <v>27.176600000000001</v>
      </c>
      <c r="V10" s="4">
        <v>15.2203</v>
      </c>
      <c r="W10" s="4">
        <v>6.6457199999999998</v>
      </c>
      <c r="X10" s="4">
        <v>2.8140299999999998</v>
      </c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6"/>
    </row>
    <row r="11" spans="1:132" x14ac:dyDescent="0.25">
      <c r="A11" s="4">
        <v>2.05708</v>
      </c>
      <c r="B11" s="4">
        <v>4.2030599999999998</v>
      </c>
      <c r="C11" s="4">
        <v>9.2353799999999993</v>
      </c>
      <c r="D11" s="4">
        <v>18.444800000000001</v>
      </c>
      <c r="E11" s="4">
        <v>28.785799999999998</v>
      </c>
      <c r="F11" s="4">
        <v>35.9099</v>
      </c>
      <c r="G11" s="4">
        <v>39.3489</v>
      </c>
      <c r="H11" s="4">
        <v>40.7438</v>
      </c>
      <c r="I11" s="4">
        <v>40.898099999999999</v>
      </c>
      <c r="J11" s="4">
        <v>40.251199999999997</v>
      </c>
      <c r="K11" s="4">
        <v>39.762300000000003</v>
      </c>
      <c r="L11" s="4">
        <v>40.6203</v>
      </c>
      <c r="M11" s="4">
        <v>42.078400000000002</v>
      </c>
      <c r="N11" s="4">
        <v>42.1678</v>
      </c>
      <c r="O11" s="4">
        <v>41.116900000000001</v>
      </c>
      <c r="P11" s="4">
        <v>40.5657</v>
      </c>
      <c r="Q11" s="4">
        <v>40.648099999999999</v>
      </c>
      <c r="R11" s="4">
        <v>40.732599999999998</v>
      </c>
      <c r="S11" s="4">
        <v>39.768500000000003</v>
      </c>
      <c r="T11" s="4">
        <v>35.706200000000003</v>
      </c>
      <c r="U11" s="4">
        <v>26.5718</v>
      </c>
      <c r="V11" s="4">
        <v>14.8934</v>
      </c>
      <c r="W11" s="4">
        <v>6.5104100000000003</v>
      </c>
      <c r="X11" s="4">
        <v>2.7803200000000001</v>
      </c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6"/>
      <c r="DN11" t="s">
        <v>34</v>
      </c>
      <c r="DW11" t="s">
        <v>35</v>
      </c>
    </row>
    <row r="12" spans="1:132" x14ac:dyDescent="0.25">
      <c r="A12" s="4">
        <v>2.07368</v>
      </c>
      <c r="B12" s="4">
        <v>5.0705999999999998</v>
      </c>
      <c r="C12" s="4">
        <v>11.9755</v>
      </c>
      <c r="D12" s="4">
        <v>22.495999999999999</v>
      </c>
      <c r="E12" s="4">
        <v>31.931799999999999</v>
      </c>
      <c r="F12" s="4">
        <v>37.281199999999998</v>
      </c>
      <c r="G12" s="4">
        <v>39.879800000000003</v>
      </c>
      <c r="H12" s="4">
        <v>41.1907</v>
      </c>
      <c r="I12" s="4">
        <v>41.536499999999997</v>
      </c>
      <c r="J12" s="4">
        <v>40.969700000000003</v>
      </c>
      <c r="K12" s="4">
        <v>40.115900000000003</v>
      </c>
      <c r="L12" s="4">
        <v>40.310899999999997</v>
      </c>
      <c r="M12" s="4">
        <v>41.412700000000001</v>
      </c>
      <c r="N12" s="4">
        <v>41.6751</v>
      </c>
      <c r="O12" s="4">
        <v>40.841500000000003</v>
      </c>
      <c r="P12" s="4">
        <v>40.095399999999998</v>
      </c>
      <c r="Q12" s="4">
        <v>39.894500000000001</v>
      </c>
      <c r="R12" s="4">
        <v>39.817399999999999</v>
      </c>
      <c r="S12" s="4">
        <v>38.216099999999997</v>
      </c>
      <c r="T12" s="4">
        <v>32.955300000000001</v>
      </c>
      <c r="U12" s="4">
        <v>23.492799999999999</v>
      </c>
      <c r="V12" s="4">
        <v>12.952999999999999</v>
      </c>
      <c r="W12" s="4">
        <v>5.8547000000000002</v>
      </c>
      <c r="X12" s="4">
        <v>2.6679300000000001</v>
      </c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6"/>
    </row>
    <row r="13" spans="1:132" x14ac:dyDescent="0.25">
      <c r="A13" s="4">
        <v>2.04515</v>
      </c>
      <c r="B13" s="4">
        <v>5.6448700000000001</v>
      </c>
      <c r="C13" s="4">
        <v>13.8316</v>
      </c>
      <c r="D13" s="4">
        <v>25.279599999999999</v>
      </c>
      <c r="E13" s="4">
        <v>34.435400000000001</v>
      </c>
      <c r="F13" s="4">
        <v>39.360100000000003</v>
      </c>
      <c r="G13" s="4">
        <v>42.094799999999999</v>
      </c>
      <c r="H13" s="4">
        <v>43.210500000000003</v>
      </c>
      <c r="I13" s="4">
        <v>42.832000000000001</v>
      </c>
      <c r="J13" s="4">
        <v>41.664999999999999</v>
      </c>
      <c r="K13" s="4">
        <v>40.453000000000003</v>
      </c>
      <c r="L13" s="4">
        <v>40.088900000000002</v>
      </c>
      <c r="M13" s="4">
        <v>40.620100000000001</v>
      </c>
      <c r="N13" s="4">
        <v>40.760199999999998</v>
      </c>
      <c r="O13" s="4">
        <v>39.803100000000001</v>
      </c>
      <c r="P13" s="4">
        <v>38.444299999999998</v>
      </c>
      <c r="Q13" s="4">
        <v>37.657200000000003</v>
      </c>
      <c r="R13" s="4">
        <v>37.060699999999997</v>
      </c>
      <c r="S13" s="4">
        <v>34.175600000000003</v>
      </c>
      <c r="T13" s="4">
        <v>27.185099999999998</v>
      </c>
      <c r="U13" s="4">
        <v>17.758800000000001</v>
      </c>
      <c r="V13" s="4">
        <v>9.5500399999999992</v>
      </c>
      <c r="W13" s="4">
        <v>4.7407000000000004</v>
      </c>
      <c r="X13" s="4">
        <v>2.4820700000000002</v>
      </c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6"/>
      <c r="CZ13">
        <v>20</v>
      </c>
      <c r="DA13" t="e">
        <f t="shared" ref="DA13:DA30" si="0">$DA$32*CZ13</f>
        <v>#DIV/0!</v>
      </c>
      <c r="DC13">
        <f>COUNTIF($AB$3:$AY$26,"&gt;"&amp;DA13)</f>
        <v>1</v>
      </c>
      <c r="DE13">
        <f>COUNT(AB3:AY26)</f>
        <v>0</v>
      </c>
      <c r="DG13" s="9" t="e">
        <f>DC13/$DE$13</f>
        <v>#DIV/0!</v>
      </c>
      <c r="DK13">
        <v>20</v>
      </c>
      <c r="DL13" t="e">
        <f t="shared" ref="DL13:DL30" si="1">$DA$32*DK13</f>
        <v>#DIV/0!</v>
      </c>
      <c r="DN13">
        <f>COUNTIF($AF$15:$AK$21,"&gt;"&amp;DL13)</f>
        <v>0</v>
      </c>
      <c r="DP13">
        <f>COUNT(AF15:AK21)</f>
        <v>0</v>
      </c>
      <c r="DR13" s="9" t="e">
        <f>DN13/$DP$13</f>
        <v>#DIV/0!</v>
      </c>
      <c r="DU13">
        <v>20</v>
      </c>
      <c r="DV13" t="e">
        <f t="shared" ref="DV13:DV30" si="2">$DA$32*DU13</f>
        <v>#DIV/0!</v>
      </c>
      <c r="DX13">
        <f>COUNTIF($DL$37:$DQ$81,"&gt;"&amp;DV13)</f>
        <v>0</v>
      </c>
      <c r="DZ13">
        <f>COUNT(DL37:DQ81)</f>
        <v>270</v>
      </c>
      <c r="EB13" s="9">
        <f>DX13/$DZ$13</f>
        <v>0</v>
      </c>
    </row>
    <row r="14" spans="1:132" x14ac:dyDescent="0.25">
      <c r="A14" s="4">
        <v>1.9986299999999999</v>
      </c>
      <c r="B14" s="4">
        <v>5.7934000000000001</v>
      </c>
      <c r="C14" s="4">
        <v>14.510899999999999</v>
      </c>
      <c r="D14" s="4">
        <v>26.9053</v>
      </c>
      <c r="E14" s="4">
        <v>37.846899999999998</v>
      </c>
      <c r="F14" s="4">
        <v>46.0535</v>
      </c>
      <c r="G14" s="4">
        <v>51.927300000000002</v>
      </c>
      <c r="H14" s="4">
        <v>52.557600000000001</v>
      </c>
      <c r="I14" s="4">
        <v>48.3033</v>
      </c>
      <c r="J14" s="4">
        <v>43.616199999999999</v>
      </c>
      <c r="K14" s="4">
        <v>40.769500000000001</v>
      </c>
      <c r="L14" s="4">
        <v>39.680300000000003</v>
      </c>
      <c r="M14" s="4">
        <v>39.6965</v>
      </c>
      <c r="N14" s="4">
        <v>39.234099999999998</v>
      </c>
      <c r="O14" s="4">
        <v>36.794499999999999</v>
      </c>
      <c r="P14" s="4">
        <v>33.123399999999997</v>
      </c>
      <c r="Q14" s="4">
        <v>30.4636</v>
      </c>
      <c r="R14" s="4">
        <v>28.728200000000001</v>
      </c>
      <c r="S14" s="4">
        <v>25.002600000000001</v>
      </c>
      <c r="T14" s="4">
        <v>18.1235</v>
      </c>
      <c r="U14" s="4">
        <v>10.785</v>
      </c>
      <c r="V14" s="4">
        <v>5.8587199999999999</v>
      </c>
      <c r="W14" s="4">
        <v>3.4376199999999999</v>
      </c>
      <c r="X14" s="4">
        <v>2.1183100000000001</v>
      </c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6"/>
      <c r="CZ14">
        <v>19</v>
      </c>
      <c r="DA14" t="e">
        <f t="shared" si="0"/>
        <v>#DIV/0!</v>
      </c>
      <c r="DC14">
        <f t="shared" ref="DC14:DC33" si="3">COUNTIF($AB$3:$AY$26,"&gt;"&amp;DA14)</f>
        <v>1</v>
      </c>
      <c r="DG14" s="9" t="e">
        <f t="shared" ref="DG14:DG33" si="4">DC14/$DE$13</f>
        <v>#DIV/0!</v>
      </c>
      <c r="DK14">
        <v>19</v>
      </c>
      <c r="DL14" t="e">
        <f t="shared" si="1"/>
        <v>#DIV/0!</v>
      </c>
      <c r="DN14">
        <f t="shared" ref="DN14:DN33" si="5">COUNTIF($AF$15:$AK$21,"&gt;"&amp;DL14)</f>
        <v>0</v>
      </c>
      <c r="DR14" s="9" t="e">
        <f t="shared" ref="DR14:DR33" si="6">DN14/$DP$13</f>
        <v>#DIV/0!</v>
      </c>
      <c r="DU14">
        <v>19</v>
      </c>
      <c r="DV14" t="e">
        <f t="shared" si="2"/>
        <v>#DIV/0!</v>
      </c>
      <c r="DX14">
        <f t="shared" ref="DX14:DX33" si="7">COUNTIF($DL$37:$DQ$81,"&gt;"&amp;DV14)</f>
        <v>0</v>
      </c>
      <c r="EB14" s="9">
        <f t="shared" ref="EB14:EB33" si="8">DX14/$DZ$13</f>
        <v>0</v>
      </c>
    </row>
    <row r="15" spans="1:132" x14ac:dyDescent="0.25">
      <c r="A15" s="4">
        <v>2.1272700000000002</v>
      </c>
      <c r="B15" s="4">
        <v>6.0657899999999998</v>
      </c>
      <c r="C15" s="4">
        <v>15.2867</v>
      </c>
      <c r="D15" s="4">
        <v>29.5047</v>
      </c>
      <c r="E15" s="4">
        <v>45.633499999999998</v>
      </c>
      <c r="F15" s="4">
        <v>63.350700000000003</v>
      </c>
      <c r="G15" s="4">
        <v>77.783100000000005</v>
      </c>
      <c r="H15" s="4">
        <v>77.758099999999999</v>
      </c>
      <c r="I15" s="4">
        <v>64.122</v>
      </c>
      <c r="J15" s="4">
        <v>49.851199999999999</v>
      </c>
      <c r="K15" s="4">
        <v>41.854799999999997</v>
      </c>
      <c r="L15" s="4">
        <v>38.5854</v>
      </c>
      <c r="M15" s="4">
        <v>37.269100000000002</v>
      </c>
      <c r="N15" s="4">
        <v>35.403399999999998</v>
      </c>
      <c r="O15" s="4">
        <v>30.6816</v>
      </c>
      <c r="P15" s="4">
        <v>24.052700000000002</v>
      </c>
      <c r="Q15" s="4">
        <v>19.203199999999999</v>
      </c>
      <c r="R15" s="4">
        <v>16.715299999999999</v>
      </c>
      <c r="S15" s="4">
        <v>13.7935</v>
      </c>
      <c r="T15" s="4">
        <v>9.5014900000000004</v>
      </c>
      <c r="U15" s="4">
        <v>5.6273999999999997</v>
      </c>
      <c r="V15" s="4">
        <v>3.4910399999999999</v>
      </c>
      <c r="W15" s="4">
        <v>2.4975900000000002</v>
      </c>
      <c r="X15" s="4">
        <v>1.70688</v>
      </c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6"/>
      <c r="CZ15">
        <v>18</v>
      </c>
      <c r="DA15" t="e">
        <f t="shared" si="0"/>
        <v>#DIV/0!</v>
      </c>
      <c r="DC15">
        <f t="shared" si="3"/>
        <v>1</v>
      </c>
      <c r="DG15" s="9" t="e">
        <f t="shared" si="4"/>
        <v>#DIV/0!</v>
      </c>
      <c r="DK15">
        <v>18</v>
      </c>
      <c r="DL15" t="e">
        <f t="shared" si="1"/>
        <v>#DIV/0!</v>
      </c>
      <c r="DN15">
        <f t="shared" si="5"/>
        <v>0</v>
      </c>
      <c r="DR15" s="9" t="e">
        <f t="shared" si="6"/>
        <v>#DIV/0!</v>
      </c>
      <c r="DU15">
        <v>18</v>
      </c>
      <c r="DV15" t="e">
        <f t="shared" si="2"/>
        <v>#DIV/0!</v>
      </c>
      <c r="DX15">
        <f t="shared" si="7"/>
        <v>0</v>
      </c>
      <c r="EB15" s="9">
        <f t="shared" si="8"/>
        <v>0</v>
      </c>
    </row>
    <row r="16" spans="1:132" x14ac:dyDescent="0.25">
      <c r="A16" s="4">
        <v>2.3473600000000001</v>
      </c>
      <c r="B16" s="4">
        <v>6.5315300000000001</v>
      </c>
      <c r="C16" s="4">
        <v>16.686399999999999</v>
      </c>
      <c r="D16" s="4">
        <v>34.258899999999997</v>
      </c>
      <c r="E16" s="4">
        <v>59.4681</v>
      </c>
      <c r="F16" s="4">
        <v>91.588800000000006</v>
      </c>
      <c r="G16" s="4">
        <v>117.017</v>
      </c>
      <c r="H16" s="4">
        <v>115.95</v>
      </c>
      <c r="I16" s="4">
        <v>90.235299999999995</v>
      </c>
      <c r="J16" s="4">
        <v>61.757800000000003</v>
      </c>
      <c r="K16" s="4">
        <v>44.488900000000001</v>
      </c>
      <c r="L16" s="4">
        <v>36.145600000000002</v>
      </c>
      <c r="M16" s="4">
        <v>31.309699999999999</v>
      </c>
      <c r="N16" s="4">
        <v>27.3201</v>
      </c>
      <c r="O16" s="4">
        <v>21.787500000000001</v>
      </c>
      <c r="P16" s="4">
        <v>14.953099999999999</v>
      </c>
      <c r="Q16" s="4">
        <v>10.0876</v>
      </c>
      <c r="R16" s="4">
        <v>7.9675900000000004</v>
      </c>
      <c r="S16" s="4">
        <v>6.4687099999999997</v>
      </c>
      <c r="T16" s="4">
        <v>4.7367699999999999</v>
      </c>
      <c r="U16" s="4">
        <v>3.35792</v>
      </c>
      <c r="V16" s="4">
        <v>2.6028799999999999</v>
      </c>
      <c r="W16" s="4">
        <v>2.0684499999999999</v>
      </c>
      <c r="X16" s="4">
        <v>1.4308000000000001</v>
      </c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6"/>
      <c r="CZ16">
        <v>17</v>
      </c>
      <c r="DA16" t="e">
        <f t="shared" si="0"/>
        <v>#DIV/0!</v>
      </c>
      <c r="DC16">
        <f t="shared" si="3"/>
        <v>1</v>
      </c>
      <c r="DG16" s="9" t="e">
        <f t="shared" si="4"/>
        <v>#DIV/0!</v>
      </c>
      <c r="DK16">
        <v>17</v>
      </c>
      <c r="DL16" t="e">
        <f t="shared" si="1"/>
        <v>#DIV/0!</v>
      </c>
      <c r="DN16">
        <f t="shared" si="5"/>
        <v>0</v>
      </c>
      <c r="DR16" s="9" t="e">
        <f t="shared" si="6"/>
        <v>#DIV/0!</v>
      </c>
      <c r="DU16">
        <v>17</v>
      </c>
      <c r="DV16" t="e">
        <f t="shared" si="2"/>
        <v>#DIV/0!</v>
      </c>
      <c r="DX16">
        <f t="shared" si="7"/>
        <v>0</v>
      </c>
      <c r="EB16" s="9">
        <f t="shared" si="8"/>
        <v>0</v>
      </c>
    </row>
    <row r="17" spans="1:132" x14ac:dyDescent="0.25">
      <c r="A17" s="4">
        <v>2.43364</v>
      </c>
      <c r="B17" s="4">
        <v>6.7839099999999997</v>
      </c>
      <c r="C17" s="4">
        <v>18.017700000000001</v>
      </c>
      <c r="D17" s="4">
        <v>39.6402</v>
      </c>
      <c r="E17" s="4">
        <v>74.762600000000006</v>
      </c>
      <c r="F17" s="4">
        <v>119.35299999999999</v>
      </c>
      <c r="G17" s="4">
        <v>151.495</v>
      </c>
      <c r="H17" s="4">
        <v>149.083</v>
      </c>
      <c r="I17" s="4">
        <v>115.08</v>
      </c>
      <c r="J17" s="4">
        <v>74.361599999999996</v>
      </c>
      <c r="K17" s="4">
        <v>47.2258</v>
      </c>
      <c r="L17" s="4">
        <v>32.598799999999997</v>
      </c>
      <c r="M17" s="4">
        <v>23.250900000000001</v>
      </c>
      <c r="N17" s="4">
        <v>17.180700000000002</v>
      </c>
      <c r="O17" s="4">
        <v>12.5998</v>
      </c>
      <c r="P17" s="4">
        <v>8.3701500000000006</v>
      </c>
      <c r="Q17" s="4">
        <v>5.5937099999999997</v>
      </c>
      <c r="R17" s="4">
        <v>4.5080999999999998</v>
      </c>
      <c r="S17" s="4">
        <v>3.8773</v>
      </c>
      <c r="T17" s="4">
        <v>3.2357999999999998</v>
      </c>
      <c r="U17" s="4">
        <v>2.8000699999999998</v>
      </c>
      <c r="V17" s="4">
        <v>2.45194</v>
      </c>
      <c r="W17" s="4">
        <v>1.9520299999999999</v>
      </c>
      <c r="X17" s="4">
        <v>1.3030299999999999</v>
      </c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6"/>
      <c r="CZ17">
        <v>16</v>
      </c>
      <c r="DA17" t="e">
        <f t="shared" si="0"/>
        <v>#DIV/0!</v>
      </c>
      <c r="DC17">
        <f t="shared" si="3"/>
        <v>1</v>
      </c>
      <c r="DG17" s="9" t="e">
        <f t="shared" si="4"/>
        <v>#DIV/0!</v>
      </c>
      <c r="DK17">
        <v>16</v>
      </c>
      <c r="DL17" t="e">
        <f t="shared" si="1"/>
        <v>#DIV/0!</v>
      </c>
      <c r="DN17">
        <f t="shared" si="5"/>
        <v>0</v>
      </c>
      <c r="DR17" s="9" t="e">
        <f t="shared" si="6"/>
        <v>#DIV/0!</v>
      </c>
      <c r="DU17">
        <v>16</v>
      </c>
      <c r="DV17" t="e">
        <f t="shared" si="2"/>
        <v>#DIV/0!</v>
      </c>
      <c r="DX17">
        <f t="shared" si="7"/>
        <v>0</v>
      </c>
      <c r="EB17" s="9">
        <f t="shared" si="8"/>
        <v>0</v>
      </c>
    </row>
    <row r="18" spans="1:132" x14ac:dyDescent="0.25">
      <c r="A18" s="4">
        <v>2.5030999999999999</v>
      </c>
      <c r="B18" s="4">
        <v>6.7860399999999998</v>
      </c>
      <c r="C18" s="4">
        <v>18.393699999999999</v>
      </c>
      <c r="D18" s="4">
        <v>42.2209</v>
      </c>
      <c r="E18" s="4">
        <v>82.667900000000003</v>
      </c>
      <c r="F18" s="4">
        <v>132.274</v>
      </c>
      <c r="G18" s="4">
        <v>165.57</v>
      </c>
      <c r="H18" s="4">
        <v>162.429</v>
      </c>
      <c r="I18" s="4">
        <v>125.81</v>
      </c>
      <c r="J18" s="4">
        <v>79.533199999999994</v>
      </c>
      <c r="K18" s="4">
        <v>47.088999999999999</v>
      </c>
      <c r="L18" s="4">
        <v>28.857500000000002</v>
      </c>
      <c r="M18" s="4">
        <v>16.981000000000002</v>
      </c>
      <c r="N18" s="4">
        <v>9.9253999999999998</v>
      </c>
      <c r="O18" s="4">
        <v>6.5366099999999996</v>
      </c>
      <c r="P18" s="4">
        <v>4.7595299999999998</v>
      </c>
      <c r="Q18" s="4">
        <v>3.92103</v>
      </c>
      <c r="R18" s="4">
        <v>3.6621100000000002</v>
      </c>
      <c r="S18" s="4">
        <v>3.3592900000000001</v>
      </c>
      <c r="T18" s="4">
        <v>2.9475799999999999</v>
      </c>
      <c r="U18" s="4">
        <v>2.70512</v>
      </c>
      <c r="V18" s="4">
        <v>2.4516800000000001</v>
      </c>
      <c r="W18" s="4">
        <v>1.95238</v>
      </c>
      <c r="X18" s="4">
        <v>1.2836000000000001</v>
      </c>
      <c r="AA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6"/>
      <c r="CZ18">
        <v>15</v>
      </c>
      <c r="DA18" t="e">
        <f t="shared" si="0"/>
        <v>#DIV/0!</v>
      </c>
      <c r="DC18">
        <f t="shared" si="3"/>
        <v>1</v>
      </c>
      <c r="DG18" s="9" t="e">
        <f t="shared" si="4"/>
        <v>#DIV/0!</v>
      </c>
      <c r="DK18">
        <v>15</v>
      </c>
      <c r="DL18" t="e">
        <f t="shared" si="1"/>
        <v>#DIV/0!</v>
      </c>
      <c r="DN18">
        <f t="shared" si="5"/>
        <v>0</v>
      </c>
      <c r="DR18" s="9" t="e">
        <f t="shared" si="6"/>
        <v>#DIV/0!</v>
      </c>
      <c r="DU18">
        <v>15</v>
      </c>
      <c r="DV18" t="e">
        <f t="shared" si="2"/>
        <v>#DIV/0!</v>
      </c>
      <c r="DX18">
        <f t="shared" si="7"/>
        <v>0</v>
      </c>
      <c r="EB18" s="9">
        <f t="shared" si="8"/>
        <v>0</v>
      </c>
    </row>
    <row r="19" spans="1:132" x14ac:dyDescent="0.25">
      <c r="A19" s="4">
        <v>2.6838500000000001</v>
      </c>
      <c r="B19" s="4">
        <v>6.7414699999999996</v>
      </c>
      <c r="C19" s="4">
        <v>17.5303</v>
      </c>
      <c r="D19" s="4">
        <v>39.636499999999998</v>
      </c>
      <c r="E19" s="4">
        <v>76.688299999999998</v>
      </c>
      <c r="F19" s="4">
        <v>121.60899999999999</v>
      </c>
      <c r="G19" s="4">
        <v>152.39500000000001</v>
      </c>
      <c r="H19" s="4">
        <v>150.125</v>
      </c>
      <c r="I19" s="4">
        <v>115.93899999999999</v>
      </c>
      <c r="J19" s="4">
        <v>72.353399999999993</v>
      </c>
      <c r="K19" s="4">
        <v>41.497700000000002</v>
      </c>
      <c r="L19" s="4">
        <v>23.823499999999999</v>
      </c>
      <c r="M19" s="4">
        <v>12.623699999999999</v>
      </c>
      <c r="N19" s="4">
        <v>6.3694199999999999</v>
      </c>
      <c r="O19" s="4">
        <v>4.0053999999999998</v>
      </c>
      <c r="P19" s="4">
        <v>3.3955199999999999</v>
      </c>
      <c r="Q19" s="4">
        <v>3.4212199999999999</v>
      </c>
      <c r="R19" s="4">
        <v>3.5094500000000002</v>
      </c>
      <c r="S19" s="4">
        <v>3.2875899999999998</v>
      </c>
      <c r="T19" s="4">
        <v>2.89066</v>
      </c>
      <c r="U19" s="4">
        <v>2.64669</v>
      </c>
      <c r="V19" s="4">
        <v>2.4251100000000001</v>
      </c>
      <c r="W19" s="4">
        <v>1.9842599999999999</v>
      </c>
      <c r="X19" s="4">
        <v>1.33836</v>
      </c>
      <c r="AA19" s="6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6"/>
      <c r="CZ19">
        <v>14</v>
      </c>
      <c r="DA19" t="e">
        <f t="shared" si="0"/>
        <v>#DIV/0!</v>
      </c>
      <c r="DC19">
        <f t="shared" si="3"/>
        <v>1</v>
      </c>
      <c r="DG19" s="9" t="e">
        <f t="shared" si="4"/>
        <v>#DIV/0!</v>
      </c>
      <c r="DK19">
        <v>14</v>
      </c>
      <c r="DL19" t="e">
        <f t="shared" si="1"/>
        <v>#DIV/0!</v>
      </c>
      <c r="DN19">
        <f t="shared" si="5"/>
        <v>0</v>
      </c>
      <c r="DR19" s="9" t="e">
        <f t="shared" si="6"/>
        <v>#DIV/0!</v>
      </c>
      <c r="DU19">
        <v>14</v>
      </c>
      <c r="DV19" t="e">
        <f t="shared" si="2"/>
        <v>#DIV/0!</v>
      </c>
      <c r="DX19">
        <f t="shared" si="7"/>
        <v>0</v>
      </c>
      <c r="EB19" s="9">
        <f t="shared" si="8"/>
        <v>0</v>
      </c>
    </row>
    <row r="20" spans="1:132" x14ac:dyDescent="0.25">
      <c r="A20" s="4">
        <v>2.82064</v>
      </c>
      <c r="B20" s="4">
        <v>6.5184300000000004</v>
      </c>
      <c r="C20" s="4">
        <v>15.587199999999999</v>
      </c>
      <c r="D20" s="4">
        <v>32.792999999999999</v>
      </c>
      <c r="E20" s="4">
        <v>59.047699999999999</v>
      </c>
      <c r="F20" s="4">
        <v>90.353300000000004</v>
      </c>
      <c r="G20" s="4">
        <v>113.696</v>
      </c>
      <c r="H20" s="4">
        <v>113.024</v>
      </c>
      <c r="I20" s="4">
        <v>87.126599999999996</v>
      </c>
      <c r="J20" s="4">
        <v>54.3125</v>
      </c>
      <c r="K20" s="4">
        <v>30.749400000000001</v>
      </c>
      <c r="L20" s="4">
        <v>16.831900000000001</v>
      </c>
      <c r="M20" s="4">
        <v>8.6531400000000005</v>
      </c>
      <c r="N20" s="4">
        <v>4.5327299999999999</v>
      </c>
      <c r="O20" s="4">
        <v>3.1567799999999999</v>
      </c>
      <c r="P20" s="4">
        <v>2.9413200000000002</v>
      </c>
      <c r="Q20" s="4">
        <v>3.13917</v>
      </c>
      <c r="R20" s="4">
        <v>3.29711</v>
      </c>
      <c r="S20" s="4">
        <v>3.1670799999999999</v>
      </c>
      <c r="T20" s="4">
        <v>2.8709600000000002</v>
      </c>
      <c r="U20" s="4">
        <v>2.6402000000000001</v>
      </c>
      <c r="V20" s="4">
        <v>2.4270800000000001</v>
      </c>
      <c r="W20" s="4">
        <v>2.0339100000000001</v>
      </c>
      <c r="X20" s="4">
        <v>1.39127</v>
      </c>
      <c r="AA20" s="6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6"/>
      <c r="CZ20">
        <v>13</v>
      </c>
      <c r="DA20" t="e">
        <f t="shared" si="0"/>
        <v>#DIV/0!</v>
      </c>
      <c r="DC20">
        <f t="shared" si="3"/>
        <v>1</v>
      </c>
      <c r="DG20" s="9" t="e">
        <f t="shared" si="4"/>
        <v>#DIV/0!</v>
      </c>
      <c r="DK20">
        <v>13</v>
      </c>
      <c r="DL20" t="e">
        <f t="shared" si="1"/>
        <v>#DIV/0!</v>
      </c>
      <c r="DN20">
        <f t="shared" si="5"/>
        <v>0</v>
      </c>
      <c r="DR20" s="9" t="e">
        <f t="shared" si="6"/>
        <v>#DIV/0!</v>
      </c>
      <c r="DU20">
        <v>13</v>
      </c>
      <c r="DV20" t="e">
        <f t="shared" si="2"/>
        <v>#DIV/0!</v>
      </c>
      <c r="DX20">
        <f t="shared" si="7"/>
        <v>0</v>
      </c>
      <c r="EB20" s="9">
        <f t="shared" si="8"/>
        <v>0</v>
      </c>
    </row>
    <row r="21" spans="1:132" x14ac:dyDescent="0.25">
      <c r="A21" s="4">
        <v>2.7642099999999998</v>
      </c>
      <c r="B21" s="4">
        <v>5.7423799999999998</v>
      </c>
      <c r="C21" s="4">
        <v>12.438499999999999</v>
      </c>
      <c r="D21" s="4">
        <v>24.1295</v>
      </c>
      <c r="E21" s="4">
        <v>39.237900000000003</v>
      </c>
      <c r="F21" s="4">
        <v>55.401699999999998</v>
      </c>
      <c r="G21" s="4">
        <v>67.787999999999997</v>
      </c>
      <c r="H21" s="4">
        <v>67.156999999999996</v>
      </c>
      <c r="I21" s="4">
        <v>51.958100000000002</v>
      </c>
      <c r="J21" s="4">
        <v>32.972099999999998</v>
      </c>
      <c r="K21" s="4">
        <v>18.839500000000001</v>
      </c>
      <c r="L21" s="4">
        <v>10.1884</v>
      </c>
      <c r="M21" s="4">
        <v>5.5860500000000002</v>
      </c>
      <c r="N21" s="4">
        <v>3.5460799999999999</v>
      </c>
      <c r="O21" s="4">
        <v>2.86375</v>
      </c>
      <c r="P21" s="4">
        <v>2.71732</v>
      </c>
      <c r="Q21" s="4">
        <v>2.8340399999999999</v>
      </c>
      <c r="R21" s="4">
        <v>2.9973700000000001</v>
      </c>
      <c r="S21" s="4">
        <v>3.05592</v>
      </c>
      <c r="T21" s="4">
        <v>2.98142</v>
      </c>
      <c r="U21" s="4">
        <v>2.8397700000000001</v>
      </c>
      <c r="V21" s="4">
        <v>2.6377000000000002</v>
      </c>
      <c r="W21" s="4">
        <v>2.2044000000000001</v>
      </c>
      <c r="X21" s="4">
        <v>1.45336</v>
      </c>
      <c r="AA21" s="6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6"/>
      <c r="CZ21">
        <v>12</v>
      </c>
      <c r="DA21" t="e">
        <f t="shared" si="0"/>
        <v>#DIV/0!</v>
      </c>
      <c r="DC21">
        <f t="shared" si="3"/>
        <v>1</v>
      </c>
      <c r="DG21" s="9" t="e">
        <f t="shared" si="4"/>
        <v>#DIV/0!</v>
      </c>
      <c r="DK21">
        <v>12</v>
      </c>
      <c r="DL21" t="e">
        <f t="shared" si="1"/>
        <v>#DIV/0!</v>
      </c>
      <c r="DN21">
        <f t="shared" si="5"/>
        <v>0</v>
      </c>
      <c r="DR21" s="9" t="e">
        <f t="shared" si="6"/>
        <v>#DIV/0!</v>
      </c>
      <c r="DU21">
        <v>12</v>
      </c>
      <c r="DV21" t="e">
        <f t="shared" si="2"/>
        <v>#DIV/0!</v>
      </c>
      <c r="DX21">
        <f t="shared" si="7"/>
        <v>0</v>
      </c>
      <c r="EB21" s="9">
        <f t="shared" si="8"/>
        <v>0</v>
      </c>
    </row>
    <row r="22" spans="1:132" x14ac:dyDescent="0.25">
      <c r="A22" s="4">
        <v>2.4791699999999999</v>
      </c>
      <c r="B22" s="4">
        <v>4.4883600000000001</v>
      </c>
      <c r="C22" s="4">
        <v>8.4733199999999993</v>
      </c>
      <c r="D22" s="4">
        <v>15.2942</v>
      </c>
      <c r="E22" s="4">
        <v>23.084399999999999</v>
      </c>
      <c r="F22" s="4">
        <v>29.582899999999999</v>
      </c>
      <c r="G22" s="4">
        <v>33.458799999999997</v>
      </c>
      <c r="H22" s="4">
        <v>31.872399999999999</v>
      </c>
      <c r="I22" s="4">
        <v>24.64</v>
      </c>
      <c r="J22" s="4">
        <v>16.278300000000002</v>
      </c>
      <c r="K22" s="4">
        <v>9.8978300000000008</v>
      </c>
      <c r="L22" s="4">
        <v>5.8597799999999998</v>
      </c>
      <c r="M22" s="4">
        <v>3.85195</v>
      </c>
      <c r="N22" s="4">
        <v>3.05443</v>
      </c>
      <c r="O22" s="4">
        <v>2.7527900000000001</v>
      </c>
      <c r="P22" s="4">
        <v>2.6105</v>
      </c>
      <c r="Q22" s="4">
        <v>2.6263899999999998</v>
      </c>
      <c r="R22" s="4">
        <v>2.8172999999999999</v>
      </c>
      <c r="S22" s="4">
        <v>3.0694900000000001</v>
      </c>
      <c r="T22" s="4">
        <v>3.2082000000000002</v>
      </c>
      <c r="U22" s="4">
        <v>3.2152400000000001</v>
      </c>
      <c r="V22" s="4">
        <v>3.06271</v>
      </c>
      <c r="W22" s="4">
        <v>2.5236399999999999</v>
      </c>
      <c r="X22" s="4">
        <v>1.5843499999999999</v>
      </c>
      <c r="AA22" s="6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6"/>
      <c r="CZ22">
        <v>11</v>
      </c>
      <c r="DA22" t="e">
        <f t="shared" si="0"/>
        <v>#DIV/0!</v>
      </c>
      <c r="DC22">
        <f t="shared" si="3"/>
        <v>1</v>
      </c>
      <c r="DG22" s="9" t="e">
        <f t="shared" si="4"/>
        <v>#DIV/0!</v>
      </c>
      <c r="DK22">
        <v>11</v>
      </c>
      <c r="DL22" t="e">
        <f t="shared" si="1"/>
        <v>#DIV/0!</v>
      </c>
      <c r="DN22">
        <f t="shared" si="5"/>
        <v>0</v>
      </c>
      <c r="DR22" s="9" t="e">
        <f t="shared" si="6"/>
        <v>#DIV/0!</v>
      </c>
      <c r="DU22">
        <v>11</v>
      </c>
      <c r="DV22" t="e">
        <f t="shared" si="2"/>
        <v>#DIV/0!</v>
      </c>
      <c r="DX22">
        <f t="shared" si="7"/>
        <v>0</v>
      </c>
      <c r="EB22" s="9">
        <f t="shared" si="8"/>
        <v>0</v>
      </c>
    </row>
    <row r="23" spans="1:132" x14ac:dyDescent="0.25">
      <c r="A23" s="4">
        <v>2.1481400000000002</v>
      </c>
      <c r="B23" s="4">
        <v>3.4012500000000001</v>
      </c>
      <c r="C23" s="4">
        <v>5.2002100000000002</v>
      </c>
      <c r="D23" s="4">
        <v>8.2163599999999999</v>
      </c>
      <c r="E23" s="4">
        <v>11.6088</v>
      </c>
      <c r="F23" s="4">
        <v>13.8034</v>
      </c>
      <c r="G23" s="4">
        <v>14.247299999999999</v>
      </c>
      <c r="H23" s="4">
        <v>12.7271</v>
      </c>
      <c r="I23" s="4">
        <v>9.8394899999999996</v>
      </c>
      <c r="J23" s="4">
        <v>7.1063999999999998</v>
      </c>
      <c r="K23" s="4">
        <v>5.1026699999999998</v>
      </c>
      <c r="L23" s="4">
        <v>3.7618399999999999</v>
      </c>
      <c r="M23" s="4">
        <v>3.10195</v>
      </c>
      <c r="N23" s="4">
        <v>2.8967700000000001</v>
      </c>
      <c r="O23" s="4">
        <v>2.8135699999999999</v>
      </c>
      <c r="P23" s="4">
        <v>2.6805500000000002</v>
      </c>
      <c r="Q23" s="4">
        <v>2.6292300000000002</v>
      </c>
      <c r="R23" s="4">
        <v>2.8250999999999999</v>
      </c>
      <c r="S23" s="4">
        <v>3.1191900000000001</v>
      </c>
      <c r="T23" s="4">
        <v>3.3229000000000002</v>
      </c>
      <c r="U23" s="4">
        <v>3.46306</v>
      </c>
      <c r="V23" s="4">
        <v>3.38801</v>
      </c>
      <c r="W23" s="4">
        <v>2.7806799999999998</v>
      </c>
      <c r="X23" s="4">
        <v>1.7335700000000001</v>
      </c>
      <c r="AA23" s="6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6"/>
      <c r="CZ23">
        <v>10</v>
      </c>
      <c r="DA23" t="e">
        <f t="shared" si="0"/>
        <v>#DIV/0!</v>
      </c>
      <c r="DC23">
        <f t="shared" si="3"/>
        <v>1</v>
      </c>
      <c r="DG23" s="9" t="e">
        <f t="shared" si="4"/>
        <v>#DIV/0!</v>
      </c>
      <c r="DK23">
        <v>10</v>
      </c>
      <c r="DL23" t="e">
        <f t="shared" si="1"/>
        <v>#DIV/0!</v>
      </c>
      <c r="DN23">
        <f t="shared" si="5"/>
        <v>0</v>
      </c>
      <c r="DR23" s="9" t="e">
        <f t="shared" si="6"/>
        <v>#DIV/0!</v>
      </c>
      <c r="DU23">
        <v>10</v>
      </c>
      <c r="DV23" t="e">
        <f t="shared" si="2"/>
        <v>#DIV/0!</v>
      </c>
      <c r="DX23">
        <f t="shared" si="7"/>
        <v>0</v>
      </c>
      <c r="EB23" s="9">
        <f t="shared" si="8"/>
        <v>0</v>
      </c>
    </row>
    <row r="24" spans="1:132" x14ac:dyDescent="0.25">
      <c r="A24" s="4">
        <v>1.98156</v>
      </c>
      <c r="B24" s="4">
        <v>2.8347099999999998</v>
      </c>
      <c r="C24" s="4">
        <v>3.5169899999999998</v>
      </c>
      <c r="D24" s="4">
        <v>4.4659000000000004</v>
      </c>
      <c r="E24" s="4">
        <v>5.5826799999999999</v>
      </c>
      <c r="F24" s="4">
        <v>6.2193199999999997</v>
      </c>
      <c r="G24" s="4">
        <v>6.0142600000000002</v>
      </c>
      <c r="H24" s="4">
        <v>5.1730499999999999</v>
      </c>
      <c r="I24" s="4">
        <v>4.2283499999999998</v>
      </c>
      <c r="J24" s="4">
        <v>3.605</v>
      </c>
      <c r="K24" s="4">
        <v>3.2356799999999999</v>
      </c>
      <c r="L24" s="4">
        <v>2.9668199999999998</v>
      </c>
      <c r="M24" s="4">
        <v>2.8679399999999999</v>
      </c>
      <c r="N24" s="4">
        <v>2.9141400000000002</v>
      </c>
      <c r="O24" s="4">
        <v>2.91764</v>
      </c>
      <c r="P24" s="4">
        <v>2.80369</v>
      </c>
      <c r="Q24" s="4">
        <v>2.7507000000000001</v>
      </c>
      <c r="R24" s="4">
        <v>2.8885800000000001</v>
      </c>
      <c r="S24" s="4">
        <v>3.04325</v>
      </c>
      <c r="T24" s="4">
        <v>3.1429299999999998</v>
      </c>
      <c r="U24" s="4">
        <v>3.3040400000000001</v>
      </c>
      <c r="V24" s="4">
        <v>3.2929599999999999</v>
      </c>
      <c r="W24" s="4">
        <v>2.7608600000000001</v>
      </c>
      <c r="X24" s="4">
        <v>1.81148</v>
      </c>
      <c r="AA24" s="6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6"/>
      <c r="CZ24">
        <v>9</v>
      </c>
      <c r="DA24" t="e">
        <f t="shared" si="0"/>
        <v>#DIV/0!</v>
      </c>
      <c r="DC24">
        <f t="shared" si="3"/>
        <v>1</v>
      </c>
      <c r="DG24" s="9" t="e">
        <f>DC24/$DE$13</f>
        <v>#DIV/0!</v>
      </c>
      <c r="DK24">
        <v>9</v>
      </c>
      <c r="DL24" t="e">
        <f t="shared" si="1"/>
        <v>#DIV/0!</v>
      </c>
      <c r="DN24">
        <f t="shared" si="5"/>
        <v>0</v>
      </c>
      <c r="DR24" s="9" t="e">
        <f t="shared" si="6"/>
        <v>#DIV/0!</v>
      </c>
      <c r="DU24">
        <v>9</v>
      </c>
      <c r="DV24" t="e">
        <f t="shared" si="2"/>
        <v>#DIV/0!</v>
      </c>
      <c r="DX24">
        <f t="shared" si="7"/>
        <v>0</v>
      </c>
      <c r="EB24" s="9">
        <f t="shared" si="8"/>
        <v>0</v>
      </c>
    </row>
    <row r="25" spans="1:132" x14ac:dyDescent="0.25">
      <c r="A25" s="4">
        <v>1.8407899999999999</v>
      </c>
      <c r="B25" s="4">
        <v>2.5211000000000001</v>
      </c>
      <c r="C25" s="4">
        <v>2.8741599999999998</v>
      </c>
      <c r="D25" s="4">
        <v>3.1458699999999999</v>
      </c>
      <c r="E25" s="4">
        <v>3.4382199999999998</v>
      </c>
      <c r="F25" s="4">
        <v>3.65265</v>
      </c>
      <c r="G25" s="4">
        <v>3.5641099999999999</v>
      </c>
      <c r="H25" s="4">
        <v>3.1766899999999998</v>
      </c>
      <c r="I25" s="4">
        <v>2.74885</v>
      </c>
      <c r="J25" s="4">
        <v>2.53085</v>
      </c>
      <c r="K25" s="4">
        <v>2.49716</v>
      </c>
      <c r="L25" s="4">
        <v>2.48658</v>
      </c>
      <c r="M25" s="4">
        <v>2.56135</v>
      </c>
      <c r="N25" s="4">
        <v>2.7310599999999998</v>
      </c>
      <c r="O25" s="4">
        <v>2.8109600000000001</v>
      </c>
      <c r="P25" s="4">
        <v>2.76179</v>
      </c>
      <c r="Q25" s="4">
        <v>2.7185999999999999</v>
      </c>
      <c r="R25" s="4">
        <v>2.7398099999999999</v>
      </c>
      <c r="S25" s="4">
        <v>2.72499</v>
      </c>
      <c r="T25" s="4">
        <v>2.6913499999999999</v>
      </c>
      <c r="U25" s="4">
        <v>2.7903099999999998</v>
      </c>
      <c r="V25" s="4">
        <v>2.8344100000000001</v>
      </c>
      <c r="W25" s="4">
        <v>2.4946600000000001</v>
      </c>
      <c r="X25" s="4">
        <v>1.76596</v>
      </c>
      <c r="AA25" s="6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6"/>
      <c r="CZ25">
        <v>8</v>
      </c>
      <c r="DA25" t="e">
        <f t="shared" si="0"/>
        <v>#DIV/0!</v>
      </c>
      <c r="DC25">
        <f t="shared" si="3"/>
        <v>1</v>
      </c>
      <c r="DG25" s="9" t="e">
        <f t="shared" si="4"/>
        <v>#DIV/0!</v>
      </c>
      <c r="DK25">
        <v>8</v>
      </c>
      <c r="DL25" t="e">
        <f t="shared" si="1"/>
        <v>#DIV/0!</v>
      </c>
      <c r="DN25">
        <f t="shared" si="5"/>
        <v>0</v>
      </c>
      <c r="DR25" s="9" t="e">
        <f t="shared" si="6"/>
        <v>#DIV/0!</v>
      </c>
      <c r="DU25">
        <v>8</v>
      </c>
      <c r="DV25" t="e">
        <f t="shared" si="2"/>
        <v>#DIV/0!</v>
      </c>
      <c r="DX25">
        <f t="shared" si="7"/>
        <v>0</v>
      </c>
      <c r="EB25" s="9">
        <f t="shared" si="8"/>
        <v>0</v>
      </c>
    </row>
    <row r="26" spans="1:132" x14ac:dyDescent="0.25">
      <c r="A26" s="4">
        <v>1.40422</v>
      </c>
      <c r="B26" s="4">
        <v>1.9418899999999999</v>
      </c>
      <c r="C26" s="4">
        <v>2.22959</v>
      </c>
      <c r="D26" s="4">
        <v>2.35053</v>
      </c>
      <c r="E26" s="4">
        <v>2.4053800000000001</v>
      </c>
      <c r="F26" s="4">
        <v>2.4953400000000001</v>
      </c>
      <c r="G26" s="4">
        <v>2.5043799999999998</v>
      </c>
      <c r="H26" s="4">
        <v>2.3367499999999999</v>
      </c>
      <c r="I26" s="4">
        <v>2.06474</v>
      </c>
      <c r="J26" s="4">
        <v>1.8771199999999999</v>
      </c>
      <c r="K26" s="4">
        <v>1.82637</v>
      </c>
      <c r="L26" s="4">
        <v>1.78714</v>
      </c>
      <c r="M26" s="4">
        <v>1.82487</v>
      </c>
      <c r="N26" s="4">
        <v>1.99627</v>
      </c>
      <c r="O26" s="4">
        <v>2.1446299999999998</v>
      </c>
      <c r="P26" s="4">
        <v>2.1805300000000001</v>
      </c>
      <c r="Q26" s="4">
        <v>2.1317900000000001</v>
      </c>
      <c r="R26" s="4">
        <v>2.06677</v>
      </c>
      <c r="S26" s="4">
        <v>1.9980500000000001</v>
      </c>
      <c r="T26" s="4">
        <v>1.9353</v>
      </c>
      <c r="U26" s="4">
        <v>1.9880800000000001</v>
      </c>
      <c r="V26" s="4">
        <v>2.0624099999999999</v>
      </c>
      <c r="W26" s="4">
        <v>1.8984300000000001</v>
      </c>
      <c r="X26" s="4">
        <v>1.4097599999999999</v>
      </c>
      <c r="AA26" s="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6"/>
      <c r="CZ26">
        <v>7</v>
      </c>
      <c r="DA26" t="e">
        <f t="shared" si="0"/>
        <v>#DIV/0!</v>
      </c>
      <c r="DC26">
        <f t="shared" si="3"/>
        <v>1</v>
      </c>
      <c r="DG26" s="9" t="e">
        <f t="shared" si="4"/>
        <v>#DIV/0!</v>
      </c>
      <c r="DK26">
        <v>7</v>
      </c>
      <c r="DL26" t="e">
        <f t="shared" si="1"/>
        <v>#DIV/0!</v>
      </c>
      <c r="DN26">
        <f t="shared" si="5"/>
        <v>0</v>
      </c>
      <c r="DR26" s="9" t="e">
        <f t="shared" si="6"/>
        <v>#DIV/0!</v>
      </c>
      <c r="DU26">
        <v>7</v>
      </c>
      <c r="DV26" t="e">
        <f t="shared" si="2"/>
        <v>#DIV/0!</v>
      </c>
      <c r="DX26">
        <f t="shared" si="7"/>
        <v>0</v>
      </c>
      <c r="EB26" s="9">
        <f t="shared" si="8"/>
        <v>0</v>
      </c>
    </row>
    <row r="27" spans="1:132" ht="15" customHeight="1" x14ac:dyDescent="0.25"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CZ27">
        <v>6</v>
      </c>
      <c r="DA27" t="e">
        <f t="shared" si="0"/>
        <v>#DIV/0!</v>
      </c>
      <c r="DC27">
        <f t="shared" si="3"/>
        <v>1</v>
      </c>
      <c r="DG27" s="9" t="e">
        <f t="shared" si="4"/>
        <v>#DIV/0!</v>
      </c>
      <c r="DK27">
        <v>6</v>
      </c>
      <c r="DL27" t="e">
        <f t="shared" si="1"/>
        <v>#DIV/0!</v>
      </c>
      <c r="DN27">
        <f t="shared" si="5"/>
        <v>0</v>
      </c>
      <c r="DR27" s="9" t="e">
        <f t="shared" si="6"/>
        <v>#DIV/0!</v>
      </c>
      <c r="DU27">
        <v>6</v>
      </c>
      <c r="DV27" t="e">
        <f t="shared" si="2"/>
        <v>#DIV/0!</v>
      </c>
      <c r="DX27">
        <f t="shared" si="7"/>
        <v>0</v>
      </c>
      <c r="EB27" s="9">
        <f t="shared" si="8"/>
        <v>0</v>
      </c>
    </row>
    <row r="28" spans="1:132" x14ac:dyDescent="0.25">
      <c r="CZ28">
        <v>5</v>
      </c>
      <c r="DA28" t="e">
        <f t="shared" si="0"/>
        <v>#DIV/0!</v>
      </c>
      <c r="DC28">
        <f t="shared" si="3"/>
        <v>1</v>
      </c>
      <c r="DG28" s="9" t="e">
        <f t="shared" si="4"/>
        <v>#DIV/0!</v>
      </c>
      <c r="DK28">
        <v>5</v>
      </c>
      <c r="DL28" t="e">
        <f t="shared" si="1"/>
        <v>#DIV/0!</v>
      </c>
      <c r="DN28">
        <f t="shared" si="5"/>
        <v>0</v>
      </c>
      <c r="DR28" s="9" t="e">
        <f t="shared" si="6"/>
        <v>#DIV/0!</v>
      </c>
      <c r="DU28">
        <v>5</v>
      </c>
      <c r="DV28" t="e">
        <f t="shared" si="2"/>
        <v>#DIV/0!</v>
      </c>
      <c r="DX28">
        <f t="shared" si="7"/>
        <v>0</v>
      </c>
      <c r="EB28" s="9">
        <f t="shared" si="8"/>
        <v>0</v>
      </c>
    </row>
    <row r="29" spans="1:132" ht="17.399999999999999" x14ac:dyDescent="0.3">
      <c r="A29" s="13" t="s">
        <v>37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/>
      <c r="AB29" s="13" t="s">
        <v>38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 t="s">
        <v>44</v>
      </c>
      <c r="AN29" s="14"/>
      <c r="AO29" s="61">
        <v>11</v>
      </c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5"/>
      <c r="CZ29">
        <v>4</v>
      </c>
      <c r="DA29" t="e">
        <f t="shared" si="0"/>
        <v>#DIV/0!</v>
      </c>
      <c r="DC29">
        <f t="shared" si="3"/>
        <v>1</v>
      </c>
      <c r="DG29" s="9" t="e">
        <f t="shared" si="4"/>
        <v>#DIV/0!</v>
      </c>
      <c r="DK29">
        <v>4</v>
      </c>
      <c r="DL29" t="e">
        <f t="shared" si="1"/>
        <v>#DIV/0!</v>
      </c>
      <c r="DN29">
        <f t="shared" si="5"/>
        <v>0</v>
      </c>
      <c r="DR29" s="9" t="e">
        <f t="shared" si="6"/>
        <v>#DIV/0!</v>
      </c>
      <c r="DU29">
        <v>4</v>
      </c>
      <c r="DV29" t="e">
        <f t="shared" si="2"/>
        <v>#DIV/0!</v>
      </c>
      <c r="DX29">
        <f t="shared" si="7"/>
        <v>0</v>
      </c>
      <c r="EB29" s="9">
        <f t="shared" si="8"/>
        <v>0</v>
      </c>
    </row>
    <row r="30" spans="1:132" x14ac:dyDescent="0.25">
      <c r="A30" s="16"/>
      <c r="B30" s="4"/>
      <c r="C30" s="4"/>
      <c r="D30" s="4"/>
      <c r="E30" s="4"/>
      <c r="F30" s="4"/>
      <c r="G30" s="4"/>
      <c r="H30" s="4"/>
      <c r="I30" s="4"/>
      <c r="J30" s="4"/>
      <c r="K30" s="4"/>
      <c r="L30" s="1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8"/>
      <c r="AB30" s="16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18"/>
      <c r="CZ30">
        <v>3</v>
      </c>
      <c r="DA30" t="e">
        <f t="shared" si="0"/>
        <v>#DIV/0!</v>
      </c>
      <c r="DC30">
        <f t="shared" si="3"/>
        <v>1</v>
      </c>
      <c r="DG30" s="9" t="e">
        <f t="shared" si="4"/>
        <v>#DIV/0!</v>
      </c>
      <c r="DK30">
        <v>3</v>
      </c>
      <c r="DL30" t="e">
        <f t="shared" si="1"/>
        <v>#DIV/0!</v>
      </c>
      <c r="DN30">
        <f t="shared" si="5"/>
        <v>0</v>
      </c>
      <c r="DR30" s="9" t="e">
        <f t="shared" si="6"/>
        <v>#DIV/0!</v>
      </c>
      <c r="DU30">
        <v>3</v>
      </c>
      <c r="DV30" t="e">
        <f t="shared" si="2"/>
        <v>#DIV/0!</v>
      </c>
      <c r="DX30">
        <f t="shared" si="7"/>
        <v>0</v>
      </c>
      <c r="EB30" s="9">
        <f t="shared" si="8"/>
        <v>0</v>
      </c>
    </row>
    <row r="31" spans="1:132" x14ac:dyDescent="0.25">
      <c r="A31" s="72" t="s">
        <v>22</v>
      </c>
      <c r="B31" s="73"/>
      <c r="C31" s="73"/>
      <c r="D31" s="73"/>
      <c r="E31" s="73"/>
      <c r="F31" s="73"/>
      <c r="G31" s="67">
        <v>1250</v>
      </c>
      <c r="H31" s="67"/>
      <c r="I31" s="4" t="s">
        <v>2</v>
      </c>
      <c r="J31" s="4"/>
      <c r="K31" s="4"/>
      <c r="L31" s="1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8"/>
      <c r="AB31" s="16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18"/>
      <c r="CZ31">
        <v>2</v>
      </c>
      <c r="DA31" t="e">
        <f>$DA$32*CZ31</f>
        <v>#DIV/0!</v>
      </c>
      <c r="DC31">
        <f t="shared" si="3"/>
        <v>1</v>
      </c>
      <c r="DG31" s="9" t="e">
        <f t="shared" si="4"/>
        <v>#DIV/0!</v>
      </c>
      <c r="DK31">
        <v>2</v>
      </c>
      <c r="DL31" t="e">
        <f>$DA$32*DK31</f>
        <v>#DIV/0!</v>
      </c>
      <c r="DN31">
        <f t="shared" si="5"/>
        <v>0</v>
      </c>
      <c r="DR31" s="9" t="e">
        <f t="shared" si="6"/>
        <v>#DIV/0!</v>
      </c>
      <c r="DU31">
        <v>2</v>
      </c>
      <c r="DV31" t="e">
        <f>$DA$32*DU31</f>
        <v>#DIV/0!</v>
      </c>
      <c r="DX31">
        <f t="shared" si="7"/>
        <v>0</v>
      </c>
      <c r="EB31" s="9">
        <f t="shared" si="8"/>
        <v>0</v>
      </c>
    </row>
    <row r="32" spans="1:132" x14ac:dyDescent="0.25"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8"/>
      <c r="AB32" s="65" t="s">
        <v>10</v>
      </c>
      <c r="AC32" s="66"/>
      <c r="AD32" s="66"/>
      <c r="AE32" s="66"/>
      <c r="AF32" s="66"/>
      <c r="AG32" s="66"/>
      <c r="AH32" s="74"/>
      <c r="AI32" s="74"/>
      <c r="AJ32" s="4"/>
      <c r="AK32" s="4"/>
      <c r="AL32" s="4"/>
      <c r="AM32" s="66" t="s">
        <v>33</v>
      </c>
      <c r="AN32" s="66"/>
      <c r="AO32" s="66"/>
      <c r="AP32" s="66"/>
      <c r="AQ32" s="66"/>
      <c r="AR32" s="69" t="e">
        <f>MAX(AB3:AY26)</f>
        <v>#DIV/0!</v>
      </c>
      <c r="AS32" s="69"/>
      <c r="AT32" s="4" t="s">
        <v>25</v>
      </c>
      <c r="AU32" s="4"/>
      <c r="AV32" s="4"/>
      <c r="AW32" s="4"/>
      <c r="AX32" s="4"/>
      <c r="AY32" s="4"/>
      <c r="AZ32" s="18"/>
      <c r="CZ32">
        <v>1</v>
      </c>
      <c r="DA32" t="e">
        <f>AR32/20</f>
        <v>#DIV/0!</v>
      </c>
      <c r="DC32">
        <f t="shared" si="3"/>
        <v>1</v>
      </c>
      <c r="DG32" s="9" t="e">
        <f t="shared" si="4"/>
        <v>#DIV/0!</v>
      </c>
      <c r="DK32">
        <v>1</v>
      </c>
      <c r="DL32">
        <f>BC29/20</f>
        <v>0</v>
      </c>
      <c r="DN32">
        <f t="shared" si="5"/>
        <v>0</v>
      </c>
      <c r="DR32" s="9" t="e">
        <f t="shared" si="6"/>
        <v>#DIV/0!</v>
      </c>
      <c r="DU32">
        <v>1</v>
      </c>
      <c r="DV32">
        <f>CX29/20</f>
        <v>0</v>
      </c>
      <c r="DX32">
        <f t="shared" si="7"/>
        <v>0</v>
      </c>
      <c r="EB32" s="9">
        <f t="shared" si="8"/>
        <v>0</v>
      </c>
    </row>
    <row r="33" spans="1:132" x14ac:dyDescent="0.25">
      <c r="A33" s="72" t="s">
        <v>28</v>
      </c>
      <c r="B33" s="73"/>
      <c r="C33" s="73"/>
      <c r="D33" s="73"/>
      <c r="E33" s="73"/>
      <c r="F33" s="73"/>
      <c r="G33" s="67">
        <v>1783</v>
      </c>
      <c r="H33" s="67"/>
      <c r="I33" s="4" t="s">
        <v>3</v>
      </c>
      <c r="J33" s="4"/>
      <c r="K33" s="4"/>
      <c r="L33" s="4"/>
      <c r="M33" s="66" t="s">
        <v>24</v>
      </c>
      <c r="N33" s="66"/>
      <c r="O33" s="66"/>
      <c r="P33" s="66"/>
      <c r="Q33" s="66"/>
      <c r="R33" s="66"/>
      <c r="S33" s="66"/>
      <c r="T33" s="77"/>
      <c r="U33" s="77"/>
      <c r="V33" s="4"/>
      <c r="W33" s="4"/>
      <c r="X33" s="18"/>
      <c r="AB33" s="16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18"/>
      <c r="CZ33">
        <v>0</v>
      </c>
      <c r="DA33">
        <v>0</v>
      </c>
      <c r="DC33">
        <f t="shared" si="3"/>
        <v>0</v>
      </c>
      <c r="DG33" s="9" t="e">
        <f t="shared" si="4"/>
        <v>#DIV/0!</v>
      </c>
      <c r="DK33">
        <v>0</v>
      </c>
      <c r="DL33">
        <v>0</v>
      </c>
      <c r="DN33">
        <f t="shared" si="5"/>
        <v>0</v>
      </c>
      <c r="DR33" s="9" t="e">
        <f t="shared" si="6"/>
        <v>#DIV/0!</v>
      </c>
      <c r="DU33">
        <v>0</v>
      </c>
      <c r="DV33">
        <v>0</v>
      </c>
      <c r="DX33">
        <f t="shared" si="7"/>
        <v>0</v>
      </c>
      <c r="EB33" s="9">
        <f t="shared" si="8"/>
        <v>0</v>
      </c>
    </row>
    <row r="34" spans="1:132" x14ac:dyDescent="0.25">
      <c r="A34" s="72" t="s">
        <v>29</v>
      </c>
      <c r="B34" s="73"/>
      <c r="C34" s="73"/>
      <c r="D34" s="73"/>
      <c r="E34" s="73"/>
      <c r="F34" s="73"/>
      <c r="G34" s="67">
        <v>250</v>
      </c>
      <c r="H34" s="67"/>
      <c r="I34" s="4" t="s">
        <v>3</v>
      </c>
      <c r="J34" s="4"/>
      <c r="K34" s="4"/>
      <c r="L34" s="4"/>
      <c r="M34" s="66" t="s">
        <v>23</v>
      </c>
      <c r="N34" s="66"/>
      <c r="O34" s="66"/>
      <c r="P34" s="66"/>
      <c r="Q34" s="66"/>
      <c r="R34" s="66"/>
      <c r="S34" s="66"/>
      <c r="T34" s="77"/>
      <c r="U34" s="77"/>
      <c r="V34" s="4"/>
      <c r="W34" s="4"/>
      <c r="X34" s="18"/>
      <c r="AB34" s="65" t="s">
        <v>11</v>
      </c>
      <c r="AC34" s="66"/>
      <c r="AD34" s="66"/>
      <c r="AE34" s="66"/>
      <c r="AF34" s="66"/>
      <c r="AG34" s="66"/>
      <c r="AH34" s="76" t="e">
        <f>G31/AH32</f>
        <v>#DIV/0!</v>
      </c>
      <c r="AI34" s="76"/>
      <c r="AJ34" s="4" t="s">
        <v>39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18"/>
    </row>
    <row r="35" spans="1:132" x14ac:dyDescent="0.25">
      <c r="A35" s="65" t="s">
        <v>6</v>
      </c>
      <c r="B35" s="66"/>
      <c r="C35" s="66"/>
      <c r="D35" s="66"/>
      <c r="E35" s="66"/>
      <c r="F35" s="66"/>
      <c r="G35" s="67">
        <v>1</v>
      </c>
      <c r="H35" s="67"/>
      <c r="I35" s="4" t="s">
        <v>36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8"/>
      <c r="AB35" s="16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18"/>
    </row>
    <row r="36" spans="1:132" x14ac:dyDescent="0.25">
      <c r="A36" s="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/>
      <c r="N36" s="4"/>
      <c r="O36" s="4"/>
      <c r="P36" s="4"/>
      <c r="Q36" s="4"/>
      <c r="R36" s="4"/>
      <c r="S36" s="4"/>
      <c r="T36" s="4"/>
      <c r="U36" s="4"/>
      <c r="V36" s="4"/>
      <c r="W36" s="4"/>
      <c r="X36" s="18"/>
      <c r="AB36" s="16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18"/>
    </row>
    <row r="37" spans="1:132" ht="15.6" x14ac:dyDescent="0.3">
      <c r="A37" s="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/>
      <c r="N37" s="4"/>
      <c r="O37" s="4"/>
      <c r="P37" s="4"/>
      <c r="Q37" s="4"/>
      <c r="R37" s="4"/>
      <c r="S37" s="4"/>
      <c r="T37" s="4"/>
      <c r="U37" s="4"/>
      <c r="V37" s="4"/>
      <c r="W37" s="4"/>
      <c r="X37" s="18"/>
      <c r="AB37" s="16"/>
      <c r="AC37" s="64" t="s">
        <v>32</v>
      </c>
      <c r="AD37" s="64"/>
      <c r="AE37" s="64"/>
      <c r="AF37" s="64"/>
      <c r="AG37" s="64"/>
      <c r="AH37" s="64"/>
      <c r="AI37" s="64"/>
      <c r="AJ37" s="64"/>
      <c r="AK37" s="68"/>
      <c r="AL37" s="68"/>
      <c r="AM37" s="19" t="s">
        <v>25</v>
      </c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18"/>
      <c r="DK37" s="3"/>
      <c r="DL37">
        <f>AC12</f>
        <v>0</v>
      </c>
      <c r="DM37">
        <f>AF22</f>
        <v>0</v>
      </c>
      <c r="DN37">
        <f>AJ22</f>
        <v>0</v>
      </c>
      <c r="DO37">
        <f>AN5</f>
        <v>0</v>
      </c>
      <c r="DP37">
        <f>AQ9</f>
        <v>0</v>
      </c>
      <c r="DQ37">
        <f>AU12</f>
        <v>0</v>
      </c>
    </row>
    <row r="38" spans="1:132" ht="15.6" x14ac:dyDescent="0.3">
      <c r="A38" s="70" t="s">
        <v>30</v>
      </c>
      <c r="B38" s="71"/>
      <c r="C38" s="71"/>
      <c r="D38" s="71"/>
      <c r="E38" s="71"/>
      <c r="F38" s="71"/>
      <c r="G38" s="71"/>
      <c r="H38" s="71"/>
      <c r="I38" s="75" t="e">
        <f>T34/T33</f>
        <v>#DIV/0!</v>
      </c>
      <c r="J38" s="75"/>
      <c r="K38" s="1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8"/>
      <c r="AB38" s="16"/>
      <c r="AC38" s="64" t="s">
        <v>31</v>
      </c>
      <c r="AD38" s="64"/>
      <c r="AE38" s="64"/>
      <c r="AF38" s="64"/>
      <c r="AG38" s="64"/>
      <c r="AH38" s="64"/>
      <c r="AI38" s="64"/>
      <c r="AJ38" s="64"/>
      <c r="AK38" s="68"/>
      <c r="AL38" s="68"/>
      <c r="AM38" s="19" t="s">
        <v>25</v>
      </c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18"/>
      <c r="DK38" s="3"/>
      <c r="DL38">
        <f t="shared" ref="DL38:DL46" si="9">AC13</f>
        <v>0</v>
      </c>
      <c r="DM38">
        <f t="shared" ref="DM38:DM39" si="10">AF23</f>
        <v>0</v>
      </c>
      <c r="DN38">
        <f>AJ23</f>
        <v>0</v>
      </c>
      <c r="DO38">
        <f t="shared" ref="DO38:DO53" si="11">AN6</f>
        <v>0</v>
      </c>
      <c r="DP38">
        <f t="shared" ref="DP38:DP44" si="12">AQ10</f>
        <v>0</v>
      </c>
      <c r="DQ38">
        <f t="shared" ref="DQ38:DQ40" si="13">AU13</f>
        <v>0</v>
      </c>
    </row>
    <row r="39" spans="1:132" ht="15.6" x14ac:dyDescent="0.3">
      <c r="A39" s="20"/>
      <c r="B39" s="19"/>
      <c r="C39" s="19"/>
      <c r="D39" s="19"/>
      <c r="E39" s="19"/>
      <c r="F39" s="19"/>
      <c r="G39" s="4"/>
      <c r="H39" s="4"/>
      <c r="I39" s="19"/>
      <c r="J39" s="19"/>
      <c r="K39" s="1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8"/>
      <c r="AB39" s="1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18"/>
      <c r="DK39" s="3"/>
      <c r="DL39">
        <f t="shared" si="9"/>
        <v>0</v>
      </c>
      <c r="DM39">
        <f t="shared" si="10"/>
        <v>0</v>
      </c>
      <c r="DN39">
        <f>AK5</f>
        <v>0</v>
      </c>
      <c r="DO39">
        <f t="shared" si="11"/>
        <v>0</v>
      </c>
      <c r="DP39">
        <f t="shared" si="12"/>
        <v>0</v>
      </c>
      <c r="DQ39">
        <f t="shared" si="13"/>
        <v>0</v>
      </c>
    </row>
    <row r="40" spans="1:132" ht="15.6" x14ac:dyDescent="0.3">
      <c r="A40" s="63" t="s">
        <v>32</v>
      </c>
      <c r="B40" s="64"/>
      <c r="C40" s="64"/>
      <c r="D40" s="64"/>
      <c r="E40" s="64"/>
      <c r="F40" s="64"/>
      <c r="G40" s="64"/>
      <c r="H40" s="64"/>
      <c r="I40" s="62" t="e">
        <f>G31*49.58*(1-(G35/100))/(I38*(G34)+(G33))</f>
        <v>#DIV/0!</v>
      </c>
      <c r="J40" s="62"/>
      <c r="K40" s="19" t="s">
        <v>25</v>
      </c>
      <c r="L40" s="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8"/>
      <c r="AB40" s="16"/>
      <c r="AC40" s="4"/>
      <c r="AD40" s="4"/>
      <c r="AE40" s="4"/>
      <c r="AF40" s="4"/>
      <c r="AG40" s="4"/>
      <c r="AH40" s="4"/>
      <c r="AI40" s="4"/>
      <c r="AJ40" s="7"/>
      <c r="AK40" s="8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18"/>
      <c r="DK40" s="3"/>
      <c r="DL40">
        <f t="shared" si="9"/>
        <v>0</v>
      </c>
      <c r="DM40">
        <f>AG6</f>
        <v>0</v>
      </c>
      <c r="DN40">
        <f t="shared" ref="DN40:DN48" si="14">AK6</f>
        <v>0</v>
      </c>
      <c r="DO40">
        <f t="shared" si="11"/>
        <v>0</v>
      </c>
      <c r="DP40">
        <f t="shared" si="12"/>
        <v>0</v>
      </c>
      <c r="DQ40">
        <f t="shared" si="13"/>
        <v>0</v>
      </c>
    </row>
    <row r="41" spans="1:132" ht="15.6" x14ac:dyDescent="0.3">
      <c r="A41" s="63" t="s">
        <v>31</v>
      </c>
      <c r="B41" s="64"/>
      <c r="C41" s="64"/>
      <c r="D41" s="64"/>
      <c r="E41" s="64"/>
      <c r="F41" s="64"/>
      <c r="G41" s="64"/>
      <c r="H41" s="64"/>
      <c r="I41" s="62" t="e">
        <f>I38*I40</f>
        <v>#DIV/0!</v>
      </c>
      <c r="J41" s="62"/>
      <c r="K41" s="19" t="s">
        <v>25</v>
      </c>
      <c r="L41" s="1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8"/>
      <c r="AB41" s="16"/>
      <c r="AC41" s="4"/>
      <c r="AD41" s="4"/>
      <c r="AE41" s="4"/>
      <c r="AF41" s="4"/>
      <c r="AG41" s="4"/>
      <c r="AH41" s="4"/>
      <c r="AI41" s="4"/>
      <c r="AJ41" s="7"/>
      <c r="AK41" s="8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18"/>
      <c r="DK41" s="3"/>
      <c r="DL41">
        <f t="shared" si="9"/>
        <v>0</v>
      </c>
      <c r="DM41">
        <f t="shared" ref="DM41:DM48" si="15">AG7</f>
        <v>0</v>
      </c>
      <c r="DN41">
        <f t="shared" si="14"/>
        <v>0</v>
      </c>
      <c r="DO41">
        <f t="shared" si="11"/>
        <v>0</v>
      </c>
      <c r="DP41">
        <f t="shared" si="12"/>
        <v>0</v>
      </c>
      <c r="DQ41">
        <f>AV7</f>
        <v>0</v>
      </c>
    </row>
    <row r="42" spans="1:132" x14ac:dyDescent="0.25">
      <c r="A42" s="1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8"/>
      <c r="AB42" s="16"/>
      <c r="AC42" s="4"/>
      <c r="AD42" s="4"/>
      <c r="AE42" s="4"/>
      <c r="AF42" s="4"/>
      <c r="AG42" s="4"/>
      <c r="AH42" s="4"/>
      <c r="AI42" s="4"/>
      <c r="AJ42" s="7"/>
      <c r="AK42" s="8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8"/>
      <c r="DK42" s="3"/>
      <c r="DL42">
        <f t="shared" si="9"/>
        <v>0</v>
      </c>
      <c r="DM42">
        <f t="shared" si="15"/>
        <v>0</v>
      </c>
      <c r="DN42">
        <f t="shared" si="14"/>
        <v>0</v>
      </c>
      <c r="DO42">
        <f t="shared" si="11"/>
        <v>0</v>
      </c>
      <c r="DP42">
        <f t="shared" si="12"/>
        <v>0</v>
      </c>
      <c r="DQ42">
        <f t="shared" ref="DQ42:DQ48" si="16">AV8</f>
        <v>0</v>
      </c>
    </row>
    <row r="43" spans="1:132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2"/>
      <c r="AB43" s="21"/>
      <c r="AC43" s="11"/>
      <c r="AD43" s="11"/>
      <c r="AE43" s="11"/>
      <c r="AF43" s="11"/>
      <c r="AG43" s="11"/>
      <c r="AH43" s="11"/>
      <c r="AI43" s="11"/>
      <c r="AJ43" s="23"/>
      <c r="AK43" s="24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22"/>
      <c r="DK43" s="3"/>
      <c r="DL43">
        <f t="shared" si="9"/>
        <v>0</v>
      </c>
      <c r="DM43">
        <f t="shared" si="15"/>
        <v>0</v>
      </c>
      <c r="DN43">
        <f t="shared" si="14"/>
        <v>0</v>
      </c>
      <c r="DO43">
        <f t="shared" si="11"/>
        <v>0</v>
      </c>
      <c r="DP43">
        <f t="shared" si="12"/>
        <v>0</v>
      </c>
      <c r="DQ43">
        <f t="shared" si="16"/>
        <v>0</v>
      </c>
    </row>
    <row r="44" spans="1:132" x14ac:dyDescent="0.25">
      <c r="AI44" s="4"/>
      <c r="AJ44" s="7"/>
      <c r="AK44" s="8"/>
      <c r="AL44" s="4"/>
      <c r="AM44" s="4"/>
      <c r="AN44" s="4"/>
      <c r="DK44" s="3"/>
      <c r="DL44">
        <f t="shared" si="9"/>
        <v>0</v>
      </c>
      <c r="DM44">
        <f t="shared" si="15"/>
        <v>0</v>
      </c>
      <c r="DN44">
        <f t="shared" si="14"/>
        <v>0</v>
      </c>
      <c r="DO44">
        <f t="shared" si="11"/>
        <v>0</v>
      </c>
      <c r="DP44">
        <f t="shared" si="12"/>
        <v>0</v>
      </c>
      <c r="DQ44">
        <f t="shared" si="16"/>
        <v>0</v>
      </c>
    </row>
    <row r="45" spans="1:132" x14ac:dyDescent="0.25">
      <c r="AI45" s="4"/>
      <c r="AJ45" s="7"/>
      <c r="AK45" s="8"/>
      <c r="AL45" s="4"/>
      <c r="AM45" s="4"/>
      <c r="AN45" s="4"/>
      <c r="DK45" s="3"/>
      <c r="DL45">
        <f t="shared" si="9"/>
        <v>0</v>
      </c>
      <c r="DM45">
        <f t="shared" si="15"/>
        <v>0</v>
      </c>
      <c r="DN45">
        <f t="shared" si="14"/>
        <v>0</v>
      </c>
      <c r="DO45">
        <f t="shared" si="11"/>
        <v>0</v>
      </c>
      <c r="DP45">
        <f>AQ17</f>
        <v>0</v>
      </c>
      <c r="DQ45">
        <f t="shared" si="16"/>
        <v>0</v>
      </c>
    </row>
    <row r="46" spans="1:132" x14ac:dyDescent="0.25">
      <c r="AI46" s="4"/>
      <c r="AJ46" s="7"/>
      <c r="AK46" s="8"/>
      <c r="AL46" s="4"/>
      <c r="AM46" s="4"/>
      <c r="AN46" s="4"/>
      <c r="DK46" s="3"/>
      <c r="DL46">
        <f t="shared" si="9"/>
        <v>0</v>
      </c>
      <c r="DM46">
        <f t="shared" si="15"/>
        <v>0</v>
      </c>
      <c r="DN46">
        <f t="shared" si="14"/>
        <v>0</v>
      </c>
      <c r="DO46">
        <f t="shared" si="11"/>
        <v>0</v>
      </c>
      <c r="DP46">
        <f>AR5</f>
        <v>0</v>
      </c>
      <c r="DQ46">
        <f t="shared" si="16"/>
        <v>0</v>
      </c>
    </row>
    <row r="47" spans="1:132" x14ac:dyDescent="0.25">
      <c r="AI47" s="4"/>
      <c r="AJ47" s="7"/>
      <c r="AK47" s="8"/>
      <c r="AL47" s="4"/>
      <c r="AM47" s="4"/>
      <c r="AN47" s="4"/>
      <c r="DK47" s="3"/>
      <c r="DL47">
        <f>AD10</f>
        <v>0</v>
      </c>
      <c r="DM47">
        <f t="shared" si="15"/>
        <v>0</v>
      </c>
      <c r="DN47">
        <f t="shared" si="14"/>
        <v>0</v>
      </c>
      <c r="DO47">
        <f t="shared" si="11"/>
        <v>0</v>
      </c>
      <c r="DP47">
        <f t="shared" ref="DP47:DP58" si="17">AR6</f>
        <v>0</v>
      </c>
      <c r="DQ47">
        <f t="shared" si="16"/>
        <v>0</v>
      </c>
    </row>
    <row r="48" spans="1:132" ht="15.6" thickBot="1" x14ac:dyDescent="0.3">
      <c r="AI48" s="4"/>
      <c r="AJ48" s="7"/>
      <c r="AK48" s="8"/>
      <c r="AL48" s="4"/>
      <c r="AM48" s="4"/>
      <c r="AN48" s="4"/>
      <c r="DK48" s="3"/>
      <c r="DL48">
        <f t="shared" ref="DL48:DL60" si="18">AD11</f>
        <v>0</v>
      </c>
      <c r="DM48">
        <f t="shared" si="15"/>
        <v>0</v>
      </c>
      <c r="DN48">
        <f t="shared" si="14"/>
        <v>0</v>
      </c>
      <c r="DO48">
        <f t="shared" si="11"/>
        <v>0</v>
      </c>
      <c r="DP48">
        <f t="shared" si="17"/>
        <v>0</v>
      </c>
      <c r="DQ48">
        <f t="shared" si="16"/>
        <v>0</v>
      </c>
    </row>
    <row r="49" spans="35:121" ht="15.6" thickBot="1" x14ac:dyDescent="0.3">
      <c r="AI49" s="4"/>
      <c r="AJ49" s="7"/>
      <c r="AK49" s="8"/>
      <c r="AL49" s="4"/>
      <c r="AM49" s="4"/>
      <c r="AN49" s="4"/>
      <c r="CY49" s="10"/>
      <c r="DK49" s="3"/>
      <c r="DL49">
        <f t="shared" si="18"/>
        <v>0</v>
      </c>
      <c r="DM49">
        <f>AG22</f>
        <v>0</v>
      </c>
      <c r="DN49">
        <f>AK22</f>
        <v>0</v>
      </c>
      <c r="DO49">
        <f t="shared" si="11"/>
        <v>0</v>
      </c>
      <c r="DP49">
        <f t="shared" si="17"/>
        <v>0</v>
      </c>
      <c r="DQ49">
        <f>AW8</f>
        <v>0</v>
      </c>
    </row>
    <row r="50" spans="35:121" x14ac:dyDescent="0.25">
      <c r="AI50" s="4"/>
      <c r="AJ50" s="7"/>
      <c r="AK50" s="8"/>
      <c r="AL50" s="4"/>
      <c r="AM50" s="4"/>
      <c r="AN50" s="4"/>
      <c r="DK50" s="3"/>
      <c r="DL50">
        <f t="shared" si="18"/>
        <v>0</v>
      </c>
      <c r="DM50">
        <f t="shared" ref="DM50:DM51" si="19">AG23</f>
        <v>0</v>
      </c>
      <c r="DN50">
        <f>AK23</f>
        <v>0</v>
      </c>
      <c r="DO50">
        <f t="shared" si="11"/>
        <v>0</v>
      </c>
      <c r="DP50">
        <f t="shared" si="17"/>
        <v>0</v>
      </c>
      <c r="DQ50">
        <f t="shared" ref="DQ50:DQ55" si="20">AW9</f>
        <v>0</v>
      </c>
    </row>
    <row r="51" spans="35:121" x14ac:dyDescent="0.25">
      <c r="AI51" s="4"/>
      <c r="AJ51" s="7"/>
      <c r="AK51" s="8"/>
      <c r="AL51" s="4"/>
      <c r="AM51" s="4"/>
      <c r="AN51" s="4"/>
      <c r="DK51" s="3"/>
      <c r="DL51">
        <f t="shared" si="18"/>
        <v>0</v>
      </c>
      <c r="DM51">
        <f t="shared" si="19"/>
        <v>0</v>
      </c>
      <c r="DN51">
        <f>AL5</f>
        <v>0</v>
      </c>
      <c r="DO51">
        <f t="shared" si="11"/>
        <v>0</v>
      </c>
      <c r="DP51">
        <f t="shared" si="17"/>
        <v>0</v>
      </c>
      <c r="DQ51">
        <f t="shared" si="20"/>
        <v>0</v>
      </c>
    </row>
    <row r="52" spans="35:121" x14ac:dyDescent="0.25">
      <c r="AI52" s="4"/>
      <c r="AJ52" s="7"/>
      <c r="AK52" s="8"/>
      <c r="AL52" s="4"/>
      <c r="AM52" s="4"/>
      <c r="AN52" s="4"/>
      <c r="DK52" s="3"/>
      <c r="DL52">
        <f t="shared" si="18"/>
        <v>0</v>
      </c>
      <c r="DM52">
        <f>AH6</f>
        <v>0</v>
      </c>
      <c r="DN52">
        <f t="shared" ref="DN52:DN69" si="21">AL6</f>
        <v>0</v>
      </c>
      <c r="DO52">
        <f t="shared" si="11"/>
        <v>0</v>
      </c>
      <c r="DP52">
        <f t="shared" si="17"/>
        <v>0</v>
      </c>
      <c r="DQ52">
        <f t="shared" si="20"/>
        <v>0</v>
      </c>
    </row>
    <row r="53" spans="35:121" x14ac:dyDescent="0.25">
      <c r="AI53" s="4"/>
      <c r="AJ53" s="7"/>
      <c r="AK53" s="8"/>
      <c r="AL53" s="4"/>
      <c r="AM53" s="4"/>
      <c r="AN53" s="4"/>
      <c r="DK53" s="3"/>
      <c r="DL53">
        <f t="shared" si="18"/>
        <v>0</v>
      </c>
      <c r="DM53">
        <f t="shared" ref="DM53:DM60" si="22">AH7</f>
        <v>0</v>
      </c>
      <c r="DN53">
        <f t="shared" si="21"/>
        <v>0</v>
      </c>
      <c r="DO53">
        <f t="shared" si="11"/>
        <v>0</v>
      </c>
      <c r="DP53">
        <f t="shared" si="17"/>
        <v>0</v>
      </c>
      <c r="DQ53">
        <f t="shared" si="20"/>
        <v>0</v>
      </c>
    </row>
    <row r="54" spans="35:121" x14ac:dyDescent="0.25">
      <c r="AI54" s="4"/>
      <c r="AJ54" s="7"/>
      <c r="AK54" s="8"/>
      <c r="AL54" s="4"/>
      <c r="AM54" s="4"/>
      <c r="AN54" s="4"/>
      <c r="DK54" s="3"/>
      <c r="DL54">
        <f t="shared" si="18"/>
        <v>0</v>
      </c>
      <c r="DM54">
        <f t="shared" si="22"/>
        <v>0</v>
      </c>
      <c r="DN54">
        <f t="shared" si="21"/>
        <v>0</v>
      </c>
      <c r="DO54">
        <f>AO5</f>
        <v>0</v>
      </c>
      <c r="DP54">
        <f t="shared" si="17"/>
        <v>0</v>
      </c>
      <c r="DQ54">
        <f t="shared" si="20"/>
        <v>0</v>
      </c>
    </row>
    <row r="55" spans="35:121" x14ac:dyDescent="0.25">
      <c r="AI55" s="4"/>
      <c r="AJ55" s="7"/>
      <c r="AK55" s="8"/>
      <c r="AL55" s="4"/>
      <c r="AM55" s="4"/>
      <c r="AN55" s="4"/>
      <c r="DK55" s="3"/>
      <c r="DL55">
        <f t="shared" si="18"/>
        <v>0</v>
      </c>
      <c r="DM55">
        <f t="shared" si="22"/>
        <v>0</v>
      </c>
      <c r="DN55">
        <f t="shared" si="21"/>
        <v>0</v>
      </c>
      <c r="DO55">
        <f t="shared" ref="DO55:DO68" si="23">AO6</f>
        <v>0</v>
      </c>
      <c r="DP55">
        <f t="shared" si="17"/>
        <v>0</v>
      </c>
      <c r="DQ55">
        <f t="shared" si="20"/>
        <v>0</v>
      </c>
    </row>
    <row r="56" spans="35:121" x14ac:dyDescent="0.25">
      <c r="AI56" s="4"/>
      <c r="AJ56" s="7"/>
      <c r="AK56" s="8"/>
      <c r="AL56" s="4"/>
      <c r="AM56" s="4"/>
      <c r="AN56" s="4"/>
      <c r="DK56" s="3"/>
      <c r="DL56">
        <f t="shared" si="18"/>
        <v>0</v>
      </c>
      <c r="DM56">
        <f t="shared" si="22"/>
        <v>0</v>
      </c>
      <c r="DN56">
        <f t="shared" si="21"/>
        <v>0</v>
      </c>
      <c r="DO56">
        <f t="shared" si="23"/>
        <v>0</v>
      </c>
      <c r="DP56">
        <f t="shared" si="17"/>
        <v>0</v>
      </c>
      <c r="DQ56">
        <f>AX9</f>
        <v>0</v>
      </c>
    </row>
    <row r="57" spans="35:121" x14ac:dyDescent="0.25">
      <c r="AI57" s="4"/>
      <c r="AJ57" s="7"/>
      <c r="AK57" s="8"/>
      <c r="AL57" s="4"/>
      <c r="AM57" s="4"/>
      <c r="AN57" s="4"/>
      <c r="DK57" s="3"/>
      <c r="DL57">
        <f t="shared" si="18"/>
        <v>0</v>
      </c>
      <c r="DM57">
        <f t="shared" si="22"/>
        <v>0</v>
      </c>
      <c r="DN57">
        <f t="shared" si="21"/>
        <v>0</v>
      </c>
      <c r="DO57">
        <f t="shared" si="23"/>
        <v>0</v>
      </c>
      <c r="DP57">
        <f>AR16</f>
        <v>0</v>
      </c>
      <c r="DQ57">
        <f t="shared" ref="DQ57:DQ58" si="24">AX10</f>
        <v>0</v>
      </c>
    </row>
    <row r="58" spans="35:121" x14ac:dyDescent="0.25">
      <c r="AI58" s="4"/>
      <c r="AJ58" s="7"/>
      <c r="AK58" s="8"/>
      <c r="AL58" s="4"/>
      <c r="AM58" s="4"/>
      <c r="AN58" s="4"/>
      <c r="DK58" s="3"/>
      <c r="DL58">
        <f t="shared" si="18"/>
        <v>0</v>
      </c>
      <c r="DM58">
        <f t="shared" si="22"/>
        <v>0</v>
      </c>
      <c r="DN58">
        <f t="shared" si="21"/>
        <v>0</v>
      </c>
      <c r="DO58">
        <f t="shared" si="23"/>
        <v>0</v>
      </c>
      <c r="DP58">
        <f t="shared" si="17"/>
        <v>0</v>
      </c>
      <c r="DQ58">
        <f t="shared" si="24"/>
        <v>0</v>
      </c>
    </row>
    <row r="59" spans="35:121" x14ac:dyDescent="0.25">
      <c r="AI59" s="4"/>
      <c r="AJ59" s="7"/>
      <c r="AK59" s="8"/>
      <c r="AL59" s="4"/>
      <c r="AM59" s="4"/>
      <c r="AN59" s="4"/>
      <c r="DK59" s="3"/>
      <c r="DL59">
        <f t="shared" si="18"/>
        <v>0</v>
      </c>
      <c r="DM59">
        <f t="shared" si="22"/>
        <v>0</v>
      </c>
      <c r="DN59">
        <f t="shared" si="21"/>
        <v>0</v>
      </c>
      <c r="DO59">
        <f t="shared" si="23"/>
        <v>0</v>
      </c>
      <c r="DP59">
        <f>AS6</f>
        <v>0</v>
      </c>
      <c r="DQ59">
        <f>AF10</f>
        <v>0</v>
      </c>
    </row>
    <row r="60" spans="35:121" x14ac:dyDescent="0.25">
      <c r="AI60" s="4"/>
      <c r="AJ60" s="7"/>
      <c r="AK60" s="8"/>
      <c r="AL60" s="4"/>
      <c r="AM60" s="4"/>
      <c r="AN60" s="4"/>
      <c r="DK60" s="3"/>
      <c r="DL60">
        <f t="shared" si="18"/>
        <v>0</v>
      </c>
      <c r="DM60">
        <f t="shared" si="22"/>
        <v>0</v>
      </c>
      <c r="DN60">
        <f t="shared" si="21"/>
        <v>0</v>
      </c>
      <c r="DO60">
        <f t="shared" si="23"/>
        <v>0</v>
      </c>
      <c r="DP60">
        <f t="shared" ref="DP60:DP69" si="25">AS7</f>
        <v>0</v>
      </c>
      <c r="DQ60">
        <f>AF11</f>
        <v>0</v>
      </c>
    </row>
    <row r="61" spans="35:121" x14ac:dyDescent="0.25">
      <c r="AI61" s="4"/>
      <c r="AJ61" s="8"/>
      <c r="AK61" s="8"/>
      <c r="AL61" s="4"/>
      <c r="AM61" s="4"/>
      <c r="AN61" s="4"/>
      <c r="DK61" s="3"/>
      <c r="DL61">
        <f>AE8</f>
        <v>0</v>
      </c>
      <c r="DM61">
        <f>AH22</f>
        <v>0</v>
      </c>
      <c r="DN61">
        <f t="shared" si="21"/>
        <v>0</v>
      </c>
      <c r="DO61">
        <f t="shared" si="23"/>
        <v>0</v>
      </c>
      <c r="DP61">
        <f t="shared" si="25"/>
        <v>0</v>
      </c>
      <c r="DQ61">
        <f>AF12</f>
        <v>0</v>
      </c>
    </row>
    <row r="62" spans="35:121" x14ac:dyDescent="0.25">
      <c r="DK62" s="3"/>
      <c r="DL62">
        <f t="shared" ref="DL62:DL76" si="26">AE9</f>
        <v>0</v>
      </c>
      <c r="DM62">
        <f t="shared" ref="DM62:DM63" si="27">AH23</f>
        <v>0</v>
      </c>
      <c r="DN62">
        <f t="shared" si="21"/>
        <v>0</v>
      </c>
      <c r="DO62">
        <f t="shared" si="23"/>
        <v>0</v>
      </c>
      <c r="DP62">
        <f t="shared" si="25"/>
        <v>0</v>
      </c>
      <c r="DQ62">
        <f>AF13</f>
        <v>0</v>
      </c>
    </row>
    <row r="63" spans="35:121" x14ac:dyDescent="0.25">
      <c r="DK63" s="3"/>
      <c r="DL63">
        <f t="shared" si="26"/>
        <v>0</v>
      </c>
      <c r="DM63">
        <f t="shared" si="27"/>
        <v>0</v>
      </c>
      <c r="DN63">
        <f t="shared" si="21"/>
        <v>0</v>
      </c>
      <c r="DO63">
        <f t="shared" si="23"/>
        <v>0</v>
      </c>
      <c r="DP63">
        <f t="shared" si="25"/>
        <v>0</v>
      </c>
      <c r="DQ63">
        <f>AF14</f>
        <v>0</v>
      </c>
    </row>
    <row r="64" spans="35:121" x14ac:dyDescent="0.25">
      <c r="DK64" s="3"/>
      <c r="DL64">
        <f t="shared" si="26"/>
        <v>0</v>
      </c>
      <c r="DM64">
        <f>AI5</f>
        <v>0</v>
      </c>
      <c r="DN64">
        <f t="shared" si="21"/>
        <v>0</v>
      </c>
      <c r="DO64">
        <f t="shared" si="23"/>
        <v>0</v>
      </c>
      <c r="DP64">
        <f t="shared" si="25"/>
        <v>0</v>
      </c>
      <c r="DQ64">
        <f>AJ10</f>
        <v>0</v>
      </c>
    </row>
    <row r="65" spans="2:121" x14ac:dyDescent="0.25">
      <c r="DK65" s="3"/>
      <c r="DL65">
        <f t="shared" si="26"/>
        <v>0</v>
      </c>
      <c r="DM65">
        <f t="shared" ref="DM65:DM73" si="28">AI6</f>
        <v>0</v>
      </c>
      <c r="DN65">
        <f t="shared" si="21"/>
        <v>0</v>
      </c>
      <c r="DO65">
        <f t="shared" si="23"/>
        <v>0</v>
      </c>
      <c r="DP65">
        <f t="shared" si="25"/>
        <v>0</v>
      </c>
      <c r="DQ65">
        <f>AJ11</f>
        <v>0</v>
      </c>
    </row>
    <row r="66" spans="2:121" x14ac:dyDescent="0.25">
      <c r="DK66" s="3"/>
      <c r="DL66">
        <f t="shared" si="26"/>
        <v>0</v>
      </c>
      <c r="DM66">
        <f t="shared" si="28"/>
        <v>0</v>
      </c>
      <c r="DN66">
        <f t="shared" si="21"/>
        <v>0</v>
      </c>
      <c r="DO66">
        <f t="shared" si="23"/>
        <v>0</v>
      </c>
      <c r="DP66">
        <f t="shared" si="25"/>
        <v>0</v>
      </c>
      <c r="DQ66">
        <f>AJ12</f>
        <v>0</v>
      </c>
    </row>
    <row r="67" spans="2:121" x14ac:dyDescent="0.25">
      <c r="DK67" s="3"/>
      <c r="DL67">
        <f t="shared" si="26"/>
        <v>0</v>
      </c>
      <c r="DM67">
        <f t="shared" si="28"/>
        <v>0</v>
      </c>
      <c r="DN67">
        <f t="shared" si="21"/>
        <v>0</v>
      </c>
      <c r="DO67">
        <f t="shared" si="23"/>
        <v>0</v>
      </c>
      <c r="DP67">
        <f t="shared" si="25"/>
        <v>0</v>
      </c>
      <c r="DQ67">
        <f>AJ13</f>
        <v>0</v>
      </c>
    </row>
    <row r="68" spans="2:121" x14ac:dyDescent="0.25">
      <c r="DK68" s="3"/>
      <c r="DL68">
        <f t="shared" si="26"/>
        <v>0</v>
      </c>
      <c r="DM68">
        <f t="shared" si="28"/>
        <v>0</v>
      </c>
      <c r="DN68">
        <f>AL22</f>
        <v>0</v>
      </c>
      <c r="DO68">
        <f t="shared" si="23"/>
        <v>0</v>
      </c>
      <c r="DP68">
        <f t="shared" si="25"/>
        <v>0</v>
      </c>
      <c r="DQ68">
        <f>AJ14</f>
        <v>0</v>
      </c>
    </row>
    <row r="69" spans="2:121" x14ac:dyDescent="0.25">
      <c r="DK69" s="3"/>
      <c r="DL69">
        <f t="shared" si="26"/>
        <v>0</v>
      </c>
      <c r="DM69">
        <f t="shared" si="28"/>
        <v>0</v>
      </c>
      <c r="DN69">
        <f t="shared" si="21"/>
        <v>0</v>
      </c>
      <c r="DO69">
        <f>AP5</f>
        <v>0</v>
      </c>
      <c r="DP69">
        <f t="shared" si="25"/>
        <v>0</v>
      </c>
      <c r="DQ69">
        <f>AM17</f>
        <v>0</v>
      </c>
    </row>
    <row r="70" spans="2:121" x14ac:dyDescent="0.25">
      <c r="DK70" s="3"/>
      <c r="DL70">
        <f t="shared" si="26"/>
        <v>0</v>
      </c>
      <c r="DM70">
        <f t="shared" si="28"/>
        <v>0</v>
      </c>
      <c r="DN70">
        <f>AM5</f>
        <v>0</v>
      </c>
      <c r="DO70">
        <f t="shared" ref="DO70:DO81" si="29">AP6</f>
        <v>0</v>
      </c>
      <c r="DP70">
        <f>AT6</f>
        <v>0</v>
      </c>
      <c r="DQ70">
        <f>AM18</f>
        <v>0</v>
      </c>
    </row>
    <row r="71" spans="2:121" x14ac:dyDescent="0.25">
      <c r="DK71" s="3"/>
      <c r="DL71">
        <f t="shared" si="26"/>
        <v>0</v>
      </c>
      <c r="DM71">
        <f t="shared" si="28"/>
        <v>0</v>
      </c>
      <c r="DN71">
        <f t="shared" ref="DN71:DN81" si="30">AM6</f>
        <v>0</v>
      </c>
      <c r="DO71">
        <f t="shared" si="29"/>
        <v>0</v>
      </c>
      <c r="DP71">
        <f t="shared" ref="DP71:DP80" si="31">AT7</f>
        <v>0</v>
      </c>
      <c r="DQ71">
        <f>AM19</f>
        <v>0</v>
      </c>
    </row>
    <row r="72" spans="2:121" x14ac:dyDescent="0.25">
      <c r="DK72" s="3"/>
      <c r="DL72">
        <f t="shared" si="26"/>
        <v>0</v>
      </c>
      <c r="DM72">
        <f t="shared" si="28"/>
        <v>0</v>
      </c>
      <c r="DN72">
        <f t="shared" si="30"/>
        <v>0</v>
      </c>
      <c r="DO72">
        <f t="shared" si="29"/>
        <v>0</v>
      </c>
      <c r="DP72">
        <f t="shared" si="31"/>
        <v>0</v>
      </c>
      <c r="DQ72">
        <f>AM20</f>
        <v>0</v>
      </c>
    </row>
    <row r="73" spans="2:121" x14ac:dyDescent="0.25">
      <c r="DK73" s="3"/>
      <c r="DL73">
        <f t="shared" si="26"/>
        <v>0</v>
      </c>
      <c r="DM73">
        <f t="shared" si="28"/>
        <v>0</v>
      </c>
      <c r="DN73">
        <f t="shared" si="30"/>
        <v>0</v>
      </c>
      <c r="DO73">
        <f t="shared" si="29"/>
        <v>0</v>
      </c>
      <c r="DP73">
        <f t="shared" si="31"/>
        <v>0</v>
      </c>
      <c r="DQ73">
        <f>AM21</f>
        <v>0</v>
      </c>
    </row>
    <row r="74" spans="2:121" x14ac:dyDescent="0.25">
      <c r="DK74" s="3"/>
      <c r="DL74">
        <f t="shared" si="26"/>
        <v>0</v>
      </c>
      <c r="DM74">
        <f>AH22</f>
        <v>0</v>
      </c>
      <c r="DN74">
        <f t="shared" si="30"/>
        <v>0</v>
      </c>
      <c r="DO74">
        <f t="shared" si="29"/>
        <v>0</v>
      </c>
      <c r="DP74">
        <f t="shared" si="31"/>
        <v>0</v>
      </c>
      <c r="DQ74">
        <f>AP18</f>
        <v>0</v>
      </c>
    </row>
    <row r="75" spans="2:121" x14ac:dyDescent="0.25">
      <c r="DK75" s="3"/>
      <c r="DL75">
        <f t="shared" si="26"/>
        <v>0</v>
      </c>
      <c r="DM75">
        <f t="shared" ref="DM75:DM76" si="32">AH23</f>
        <v>0</v>
      </c>
      <c r="DN75">
        <f t="shared" si="30"/>
        <v>0</v>
      </c>
      <c r="DO75">
        <f t="shared" si="29"/>
        <v>0</v>
      </c>
      <c r="DP75">
        <f t="shared" si="31"/>
        <v>0</v>
      </c>
      <c r="DQ75">
        <f>AQ5</f>
        <v>0</v>
      </c>
    </row>
    <row r="76" spans="2:121" x14ac:dyDescent="0.25">
      <c r="DK76" s="3"/>
      <c r="DL76">
        <f t="shared" si="26"/>
        <v>0</v>
      </c>
      <c r="DM76">
        <f t="shared" si="32"/>
        <v>0</v>
      </c>
      <c r="DN76">
        <f t="shared" si="30"/>
        <v>0</v>
      </c>
      <c r="DO76">
        <f t="shared" si="29"/>
        <v>0</v>
      </c>
      <c r="DP76">
        <f t="shared" si="31"/>
        <v>0</v>
      </c>
      <c r="DQ76">
        <f>AQ6</f>
        <v>0</v>
      </c>
    </row>
    <row r="77" spans="2:121" x14ac:dyDescent="0.25">
      <c r="B77" s="60"/>
      <c r="DK77" s="3"/>
      <c r="DL77">
        <f>AU10</f>
        <v>0</v>
      </c>
      <c r="DM77">
        <f>AJ5</f>
        <v>0</v>
      </c>
      <c r="DN77">
        <f t="shared" si="30"/>
        <v>0</v>
      </c>
      <c r="DO77">
        <f t="shared" si="29"/>
        <v>0</v>
      </c>
      <c r="DP77">
        <f t="shared" si="31"/>
        <v>0</v>
      </c>
      <c r="DQ77">
        <f>AQ7</f>
        <v>0</v>
      </c>
    </row>
    <row r="78" spans="2:121" x14ac:dyDescent="0.25">
      <c r="B78" s="60"/>
      <c r="DK78" s="3"/>
      <c r="DL78">
        <f>AU11</f>
        <v>0</v>
      </c>
      <c r="DM78">
        <f t="shared" ref="DM78:DM81" si="33">AJ6</f>
        <v>0</v>
      </c>
      <c r="DN78">
        <f t="shared" si="30"/>
        <v>0</v>
      </c>
      <c r="DO78">
        <f t="shared" si="29"/>
        <v>0</v>
      </c>
      <c r="DP78">
        <f t="shared" si="31"/>
        <v>0</v>
      </c>
      <c r="DQ78">
        <f>AQ8</f>
        <v>0</v>
      </c>
    </row>
    <row r="79" spans="2:121" x14ac:dyDescent="0.25">
      <c r="B79" s="60"/>
      <c r="DK79" s="3"/>
      <c r="DL79">
        <f>AF7</f>
        <v>0</v>
      </c>
      <c r="DM79">
        <f t="shared" si="33"/>
        <v>0</v>
      </c>
      <c r="DN79">
        <f t="shared" si="30"/>
        <v>0</v>
      </c>
      <c r="DO79">
        <f t="shared" si="29"/>
        <v>0</v>
      </c>
      <c r="DP79">
        <f t="shared" si="31"/>
        <v>0</v>
      </c>
      <c r="DQ79">
        <f>AU7</f>
        <v>0</v>
      </c>
    </row>
    <row r="80" spans="2:121" x14ac:dyDescent="0.25">
      <c r="DK80" s="3"/>
      <c r="DL80">
        <f t="shared" ref="DL80:DL81" si="34">AF8</f>
        <v>0</v>
      </c>
      <c r="DM80">
        <f t="shared" si="33"/>
        <v>0</v>
      </c>
      <c r="DN80">
        <f t="shared" si="30"/>
        <v>0</v>
      </c>
      <c r="DO80">
        <f t="shared" si="29"/>
        <v>0</v>
      </c>
      <c r="DP80">
        <f t="shared" si="31"/>
        <v>0</v>
      </c>
      <c r="DQ80">
        <f>AU8</f>
        <v>0</v>
      </c>
    </row>
    <row r="81" spans="115:121" x14ac:dyDescent="0.25">
      <c r="DK81" s="3"/>
      <c r="DL81">
        <f t="shared" si="34"/>
        <v>0</v>
      </c>
      <c r="DM81">
        <f t="shared" si="33"/>
        <v>0</v>
      </c>
      <c r="DN81">
        <f t="shared" si="30"/>
        <v>0</v>
      </c>
      <c r="DO81">
        <f t="shared" si="29"/>
        <v>0</v>
      </c>
      <c r="DP81">
        <f>AU6</f>
        <v>0</v>
      </c>
      <c r="DQ81">
        <f>AU9</f>
        <v>0</v>
      </c>
    </row>
  </sheetData>
  <sortState ref="AJ40:AJ60">
    <sortCondition ref="AJ40"/>
  </sortState>
  <mergeCells count="28">
    <mergeCell ref="AR32:AS32"/>
    <mergeCell ref="I40:J40"/>
    <mergeCell ref="A38:H38"/>
    <mergeCell ref="A40:H40"/>
    <mergeCell ref="A31:F31"/>
    <mergeCell ref="A33:F33"/>
    <mergeCell ref="A34:F34"/>
    <mergeCell ref="G31:H31"/>
    <mergeCell ref="AH32:AI32"/>
    <mergeCell ref="G33:H33"/>
    <mergeCell ref="G34:H34"/>
    <mergeCell ref="I38:J38"/>
    <mergeCell ref="AH34:AI34"/>
    <mergeCell ref="T34:U34"/>
    <mergeCell ref="T33:U33"/>
    <mergeCell ref="I41:J41"/>
    <mergeCell ref="A41:H41"/>
    <mergeCell ref="A35:F35"/>
    <mergeCell ref="G35:H35"/>
    <mergeCell ref="AM32:AQ32"/>
    <mergeCell ref="M34:S34"/>
    <mergeCell ref="M33:S33"/>
    <mergeCell ref="AB34:AG34"/>
    <mergeCell ref="AB32:AG32"/>
    <mergeCell ref="AK38:AL38"/>
    <mergeCell ref="AK37:AL37"/>
    <mergeCell ref="AC38:AJ38"/>
    <mergeCell ref="AC37:AJ37"/>
  </mergeCells>
  <conditionalFormatting sqref="A3:X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Y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4" sqref="B4"/>
    </sheetView>
  </sheetViews>
  <sheetFormatPr defaultRowHeight="15" x14ac:dyDescent="0.25"/>
  <cols>
    <col min="1" max="1" width="22.6328125" customWidth="1"/>
    <col min="2" max="2" width="18.453125" customWidth="1"/>
    <col min="3" max="3" width="13.08984375" customWidth="1"/>
    <col min="4" max="4" width="12.1796875" customWidth="1"/>
    <col min="5" max="5" width="22.54296875" customWidth="1"/>
    <col min="6" max="6" width="20.81640625" customWidth="1"/>
  </cols>
  <sheetData>
    <row r="1" spans="1:6" x14ac:dyDescent="0.25">
      <c r="A1" t="s">
        <v>0</v>
      </c>
      <c r="E1" s="5"/>
      <c r="F1" s="5"/>
    </row>
    <row r="2" spans="1:6" x14ac:dyDescent="0.25">
      <c r="E2" s="5"/>
      <c r="F2" s="5"/>
    </row>
    <row r="3" spans="1:6" x14ac:dyDescent="0.25">
      <c r="A3" t="s">
        <v>1</v>
      </c>
      <c r="B3" s="2">
        <v>1250</v>
      </c>
      <c r="C3" t="s">
        <v>2</v>
      </c>
      <c r="E3" s="5"/>
      <c r="F3" s="5"/>
    </row>
    <row r="4" spans="1:6" x14ac:dyDescent="0.25">
      <c r="A4" t="s">
        <v>19</v>
      </c>
      <c r="B4" s="2">
        <v>2077.0100000000002</v>
      </c>
      <c r="C4" t="s">
        <v>3</v>
      </c>
      <c r="E4" s="5"/>
      <c r="F4" s="5"/>
    </row>
    <row r="5" spans="1:6" x14ac:dyDescent="0.25">
      <c r="A5" t="s">
        <v>4</v>
      </c>
      <c r="B5" s="3">
        <f>B4-B6</f>
        <v>1773.5700000000002</v>
      </c>
      <c r="C5" t="s">
        <v>3</v>
      </c>
      <c r="E5" s="5"/>
      <c r="F5" s="5"/>
    </row>
    <row r="6" spans="1:6" x14ac:dyDescent="0.25">
      <c r="A6" t="s">
        <v>5</v>
      </c>
      <c r="B6" s="2">
        <v>303.44</v>
      </c>
      <c r="C6" t="s">
        <v>3</v>
      </c>
      <c r="E6" s="5"/>
      <c r="F6" s="5"/>
    </row>
    <row r="8" spans="1:6" ht="15.6" x14ac:dyDescent="0.3">
      <c r="A8" s="25" t="s">
        <v>41</v>
      </c>
      <c r="B8" s="14"/>
      <c r="C8" s="14"/>
      <c r="D8" s="14"/>
      <c r="E8" s="14"/>
      <c r="F8" s="15"/>
    </row>
    <row r="9" spans="1:6" x14ac:dyDescent="0.25">
      <c r="A9" s="38" t="s">
        <v>20</v>
      </c>
      <c r="B9" s="33" t="s">
        <v>21</v>
      </c>
      <c r="C9" s="14" t="s">
        <v>8</v>
      </c>
      <c r="D9" s="33" t="s">
        <v>6</v>
      </c>
      <c r="E9" s="14" t="s">
        <v>7</v>
      </c>
      <c r="F9" s="33" t="s">
        <v>9</v>
      </c>
    </row>
    <row r="10" spans="1:6" x14ac:dyDescent="0.25">
      <c r="A10" s="26">
        <v>256</v>
      </c>
      <c r="B10" s="34">
        <v>2158.69</v>
      </c>
      <c r="C10" s="28">
        <f>B10/A10</f>
        <v>8.4323828125000002</v>
      </c>
      <c r="D10" s="34">
        <v>1</v>
      </c>
      <c r="E10" s="32">
        <f>($B$3*49.58*(1-D10/100))/((C10*$B$6)+$B$5)</f>
        <v>14.16230637089906</v>
      </c>
      <c r="F10" s="36">
        <f>C10*E10</f>
        <v>119.42198882732849</v>
      </c>
    </row>
    <row r="11" spans="1:6" x14ac:dyDescent="0.25">
      <c r="A11" s="26"/>
      <c r="B11" s="34"/>
      <c r="C11" s="28"/>
      <c r="D11" s="34">
        <v>1</v>
      </c>
      <c r="E11" s="32">
        <f t="shared" ref="E11:E21" si="0">($B$3*49.58*(1-D11/100))/((C11*$B$6)+$B$5)</f>
        <v>34.594208291750533</v>
      </c>
      <c r="F11" s="36">
        <f t="shared" ref="F11:F21" si="1">C11*E11</f>
        <v>0</v>
      </c>
    </row>
    <row r="12" spans="1:6" x14ac:dyDescent="0.25">
      <c r="A12" s="26"/>
      <c r="B12" s="34"/>
      <c r="C12" s="28"/>
      <c r="D12" s="34">
        <v>1</v>
      </c>
      <c r="E12" s="32">
        <f t="shared" si="0"/>
        <v>34.594208291750533</v>
      </c>
      <c r="F12" s="36">
        <f t="shared" si="1"/>
        <v>0</v>
      </c>
    </row>
    <row r="13" spans="1:6" x14ac:dyDescent="0.25">
      <c r="A13" s="26"/>
      <c r="B13" s="34"/>
      <c r="C13" s="28"/>
      <c r="D13" s="34">
        <v>1</v>
      </c>
      <c r="E13" s="32">
        <f t="shared" si="0"/>
        <v>34.594208291750533</v>
      </c>
      <c r="F13" s="36">
        <f t="shared" si="1"/>
        <v>0</v>
      </c>
    </row>
    <row r="14" spans="1:6" x14ac:dyDescent="0.25">
      <c r="A14" s="26"/>
      <c r="B14" s="34"/>
      <c r="C14" s="28"/>
      <c r="D14" s="34">
        <v>1</v>
      </c>
      <c r="E14" s="32">
        <f t="shared" si="0"/>
        <v>34.594208291750533</v>
      </c>
      <c r="F14" s="36">
        <f t="shared" si="1"/>
        <v>0</v>
      </c>
    </row>
    <row r="15" spans="1:6" x14ac:dyDescent="0.25">
      <c r="A15" s="26"/>
      <c r="B15" s="34"/>
      <c r="C15" s="28"/>
      <c r="D15" s="34">
        <v>1</v>
      </c>
      <c r="E15" s="32">
        <f t="shared" si="0"/>
        <v>34.594208291750533</v>
      </c>
      <c r="F15" s="36">
        <f t="shared" si="1"/>
        <v>0</v>
      </c>
    </row>
    <row r="16" spans="1:6" x14ac:dyDescent="0.25">
      <c r="A16" s="26"/>
      <c r="B16" s="34"/>
      <c r="C16" s="28"/>
      <c r="D16" s="34">
        <v>1</v>
      </c>
      <c r="E16" s="32">
        <f t="shared" si="0"/>
        <v>34.594208291750533</v>
      </c>
      <c r="F16" s="36">
        <f t="shared" si="1"/>
        <v>0</v>
      </c>
    </row>
    <row r="17" spans="1:6" x14ac:dyDescent="0.25">
      <c r="A17" s="26"/>
      <c r="B17" s="34"/>
      <c r="C17" s="28"/>
      <c r="D17" s="34">
        <v>1</v>
      </c>
      <c r="E17" s="32">
        <f t="shared" si="0"/>
        <v>34.594208291750533</v>
      </c>
      <c r="F17" s="36">
        <f t="shared" si="1"/>
        <v>0</v>
      </c>
    </row>
    <row r="18" spans="1:6" x14ac:dyDescent="0.25">
      <c r="A18" s="26"/>
      <c r="B18" s="34"/>
      <c r="C18" s="28"/>
      <c r="D18" s="34">
        <v>1</v>
      </c>
      <c r="E18" s="32">
        <f t="shared" si="0"/>
        <v>34.594208291750533</v>
      </c>
      <c r="F18" s="36">
        <f t="shared" si="1"/>
        <v>0</v>
      </c>
    </row>
    <row r="19" spans="1:6" x14ac:dyDescent="0.25">
      <c r="A19" s="26"/>
      <c r="B19" s="34"/>
      <c r="C19" s="28"/>
      <c r="D19" s="34">
        <v>1</v>
      </c>
      <c r="E19" s="32">
        <f t="shared" si="0"/>
        <v>34.594208291750533</v>
      </c>
      <c r="F19" s="36">
        <f t="shared" si="1"/>
        <v>0</v>
      </c>
    </row>
    <row r="20" spans="1:6" x14ac:dyDescent="0.25">
      <c r="A20" s="26"/>
      <c r="B20" s="34"/>
      <c r="C20" s="28"/>
      <c r="D20" s="34">
        <v>1</v>
      </c>
      <c r="E20" s="32">
        <f t="shared" si="0"/>
        <v>34.594208291750533</v>
      </c>
      <c r="F20" s="36">
        <f t="shared" si="1"/>
        <v>0</v>
      </c>
    </row>
    <row r="21" spans="1:6" x14ac:dyDescent="0.25">
      <c r="A21" s="39"/>
      <c r="B21" s="35"/>
      <c r="C21" s="29"/>
      <c r="D21" s="34">
        <v>1</v>
      </c>
      <c r="E21" s="40">
        <f t="shared" si="0"/>
        <v>34.594208291750533</v>
      </c>
      <c r="F21" s="37">
        <f t="shared" si="1"/>
        <v>0</v>
      </c>
    </row>
    <row r="22" spans="1:6" x14ac:dyDescent="0.25">
      <c r="A22" s="21"/>
      <c r="B22" s="11"/>
      <c r="C22" s="11"/>
      <c r="D22" s="11"/>
      <c r="E22" s="30"/>
      <c r="F22" s="31"/>
    </row>
    <row r="24" spans="1:6" ht="15.6" x14ac:dyDescent="0.3">
      <c r="A24" s="25" t="s">
        <v>40</v>
      </c>
      <c r="B24" s="14"/>
      <c r="C24" s="14"/>
      <c r="D24" s="14"/>
      <c r="E24" s="14"/>
      <c r="F24" s="15"/>
    </row>
    <row r="25" spans="1:6" x14ac:dyDescent="0.25">
      <c r="A25" s="38" t="s">
        <v>20</v>
      </c>
      <c r="B25" s="33" t="s">
        <v>21</v>
      </c>
      <c r="C25" s="14" t="s">
        <v>8</v>
      </c>
      <c r="D25" s="33" t="s">
        <v>6</v>
      </c>
      <c r="E25" s="14" t="s">
        <v>7</v>
      </c>
      <c r="F25" s="33" t="s">
        <v>9</v>
      </c>
    </row>
    <row r="26" spans="1:6" x14ac:dyDescent="0.25">
      <c r="A26" s="26">
        <v>268.7</v>
      </c>
      <c r="B26" s="34">
        <v>906.13</v>
      </c>
      <c r="C26" s="28">
        <f>B26/A26</f>
        <v>3.3722739114253817</v>
      </c>
      <c r="D26" s="34">
        <v>1</v>
      </c>
      <c r="E26" s="32">
        <f>($B$3*49.58*(1-D26/100))/((C26*$B$6)+$B$5)</f>
        <v>21.937246784923715</v>
      </c>
      <c r="F26" s="36">
        <f>C26*E26</f>
        <v>73.97840502129857</v>
      </c>
    </row>
    <row r="27" spans="1:6" x14ac:dyDescent="0.25">
      <c r="A27" s="26"/>
      <c r="B27" s="34"/>
      <c r="C27" s="28"/>
      <c r="D27" s="34">
        <v>1</v>
      </c>
      <c r="E27" s="32">
        <f t="shared" ref="E27:E37" si="2">($B$3*49.58*(1-D27/100))/((C27*$B$6)+$B$5)</f>
        <v>34.594208291750533</v>
      </c>
      <c r="F27" s="36">
        <f t="shared" ref="F27:F37" si="3">C27*E27</f>
        <v>0</v>
      </c>
    </row>
    <row r="28" spans="1:6" x14ac:dyDescent="0.25">
      <c r="A28" s="26"/>
      <c r="B28" s="34"/>
      <c r="C28" s="28"/>
      <c r="D28" s="34">
        <v>1</v>
      </c>
      <c r="E28" s="32">
        <f t="shared" si="2"/>
        <v>34.594208291750533</v>
      </c>
      <c r="F28" s="36">
        <f t="shared" si="3"/>
        <v>0</v>
      </c>
    </row>
    <row r="29" spans="1:6" x14ac:dyDescent="0.25">
      <c r="A29" s="26"/>
      <c r="B29" s="34"/>
      <c r="C29" s="28"/>
      <c r="D29" s="34">
        <v>1</v>
      </c>
      <c r="E29" s="32">
        <f t="shared" si="2"/>
        <v>34.594208291750533</v>
      </c>
      <c r="F29" s="36">
        <f t="shared" si="3"/>
        <v>0</v>
      </c>
    </row>
    <row r="30" spans="1:6" x14ac:dyDescent="0.25">
      <c r="A30" s="26"/>
      <c r="B30" s="34"/>
      <c r="C30" s="28"/>
      <c r="D30" s="34">
        <v>1</v>
      </c>
      <c r="E30" s="32">
        <f t="shared" si="2"/>
        <v>34.594208291750533</v>
      </c>
      <c r="F30" s="36">
        <f t="shared" si="3"/>
        <v>0</v>
      </c>
    </row>
    <row r="31" spans="1:6" x14ac:dyDescent="0.25">
      <c r="A31" s="26"/>
      <c r="B31" s="34"/>
      <c r="C31" s="28"/>
      <c r="D31" s="34">
        <v>1</v>
      </c>
      <c r="E31" s="32">
        <f t="shared" si="2"/>
        <v>34.594208291750533</v>
      </c>
      <c r="F31" s="36">
        <f t="shared" si="3"/>
        <v>0</v>
      </c>
    </row>
    <row r="32" spans="1:6" x14ac:dyDescent="0.25">
      <c r="A32" s="26"/>
      <c r="B32" s="34"/>
      <c r="C32" s="28"/>
      <c r="D32" s="34">
        <v>1</v>
      </c>
      <c r="E32" s="32">
        <f t="shared" si="2"/>
        <v>34.594208291750533</v>
      </c>
      <c r="F32" s="36">
        <f t="shared" si="3"/>
        <v>0</v>
      </c>
    </row>
    <row r="33" spans="1:6" x14ac:dyDescent="0.25">
      <c r="A33" s="26"/>
      <c r="B33" s="34"/>
      <c r="C33" s="28"/>
      <c r="D33" s="34">
        <v>1</v>
      </c>
      <c r="E33" s="32">
        <f t="shared" si="2"/>
        <v>34.594208291750533</v>
      </c>
      <c r="F33" s="36">
        <f t="shared" si="3"/>
        <v>0</v>
      </c>
    </row>
    <row r="34" spans="1:6" x14ac:dyDescent="0.25">
      <c r="A34" s="26"/>
      <c r="B34" s="34"/>
      <c r="C34" s="28"/>
      <c r="D34" s="34">
        <v>1</v>
      </c>
      <c r="E34" s="32">
        <f t="shared" si="2"/>
        <v>34.594208291750533</v>
      </c>
      <c r="F34" s="36">
        <f t="shared" si="3"/>
        <v>0</v>
      </c>
    </row>
    <row r="35" spans="1:6" x14ac:dyDescent="0.25">
      <c r="A35" s="26"/>
      <c r="B35" s="34"/>
      <c r="C35" s="28"/>
      <c r="D35" s="34">
        <v>1</v>
      </c>
      <c r="E35" s="32">
        <f t="shared" si="2"/>
        <v>34.594208291750533</v>
      </c>
      <c r="F35" s="36">
        <f t="shared" si="3"/>
        <v>0</v>
      </c>
    </row>
    <row r="36" spans="1:6" x14ac:dyDescent="0.25">
      <c r="A36" s="26"/>
      <c r="B36" s="34"/>
      <c r="C36" s="28"/>
      <c r="D36" s="34">
        <v>1</v>
      </c>
      <c r="E36" s="32">
        <f t="shared" si="2"/>
        <v>34.594208291750533</v>
      </c>
      <c r="F36" s="36">
        <f t="shared" si="3"/>
        <v>0</v>
      </c>
    </row>
    <row r="37" spans="1:6" x14ac:dyDescent="0.25">
      <c r="A37" s="39"/>
      <c r="B37" s="35"/>
      <c r="C37" s="29"/>
      <c r="D37" s="34">
        <v>1</v>
      </c>
      <c r="E37" s="40">
        <f t="shared" si="2"/>
        <v>34.594208291750533</v>
      </c>
      <c r="F37" s="37">
        <f t="shared" si="3"/>
        <v>0</v>
      </c>
    </row>
    <row r="38" spans="1:6" x14ac:dyDescent="0.25">
      <c r="A38" s="21"/>
      <c r="B38" s="11"/>
      <c r="C38" s="11"/>
      <c r="D38" s="11"/>
      <c r="E38" s="11"/>
      <c r="F3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Q18" sqref="Q18"/>
    </sheetView>
  </sheetViews>
  <sheetFormatPr defaultRowHeight="15" x14ac:dyDescent="0.25"/>
  <cols>
    <col min="1" max="1" width="17.1796875" bestFit="1" customWidth="1"/>
    <col min="2" max="2" width="15" bestFit="1" customWidth="1"/>
    <col min="3" max="3" width="14.36328125" customWidth="1"/>
    <col min="4" max="6" width="8" customWidth="1"/>
    <col min="7" max="7" width="12" customWidth="1"/>
    <col min="8" max="10" width="8" customWidth="1"/>
  </cols>
  <sheetData>
    <row r="1" spans="1:10" x14ac:dyDescent="0.25">
      <c r="A1" t="s">
        <v>1</v>
      </c>
      <c r="B1" s="2">
        <v>1250</v>
      </c>
      <c r="C1" t="s">
        <v>2</v>
      </c>
    </row>
    <row r="3" spans="1:10" ht="17.399999999999999" x14ac:dyDescent="0.3">
      <c r="A3" s="12" t="s">
        <v>42</v>
      </c>
      <c r="C3" s="81" t="s">
        <v>12</v>
      </c>
      <c r="D3" s="82"/>
      <c r="E3" s="82"/>
      <c r="F3" s="83"/>
      <c r="G3" s="81" t="s">
        <v>13</v>
      </c>
      <c r="H3" s="82"/>
      <c r="I3" s="82"/>
      <c r="J3" s="83"/>
    </row>
    <row r="4" spans="1:10" x14ac:dyDescent="0.25">
      <c r="C4" s="55" t="s">
        <v>14</v>
      </c>
      <c r="D4" s="84" t="s">
        <v>15</v>
      </c>
      <c r="E4" s="85"/>
      <c r="F4" s="85"/>
      <c r="G4" s="55" t="s">
        <v>14</v>
      </c>
      <c r="H4" s="84" t="s">
        <v>15</v>
      </c>
      <c r="I4" s="85"/>
      <c r="J4" s="86"/>
    </row>
    <row r="5" spans="1:10" x14ac:dyDescent="0.25">
      <c r="A5" t="s">
        <v>10</v>
      </c>
      <c r="B5" t="s">
        <v>11</v>
      </c>
      <c r="C5" s="56" t="s">
        <v>16</v>
      </c>
      <c r="D5" s="57" t="s">
        <v>16</v>
      </c>
      <c r="E5" s="58" t="s">
        <v>17</v>
      </c>
      <c r="F5" s="58" t="s">
        <v>18</v>
      </c>
      <c r="G5" s="56" t="s">
        <v>16</v>
      </c>
      <c r="H5" s="57" t="s">
        <v>16</v>
      </c>
      <c r="I5" s="58" t="s">
        <v>17</v>
      </c>
      <c r="J5" s="59" t="s">
        <v>18</v>
      </c>
    </row>
    <row r="6" spans="1:10" x14ac:dyDescent="0.25">
      <c r="A6" s="1">
        <v>10192242</v>
      </c>
      <c r="B6" s="27">
        <f>$B$1/A6</f>
        <v>1.226422998982952E-4</v>
      </c>
      <c r="C6" s="51">
        <v>13.93</v>
      </c>
      <c r="D6" s="41">
        <v>115.44</v>
      </c>
      <c r="E6" s="43">
        <v>377</v>
      </c>
      <c r="F6" s="43">
        <v>36</v>
      </c>
      <c r="G6" s="51">
        <v>13.71</v>
      </c>
      <c r="H6" s="41">
        <v>119.36</v>
      </c>
      <c r="I6" s="43">
        <v>437</v>
      </c>
      <c r="J6" s="44">
        <v>43</v>
      </c>
    </row>
    <row r="7" spans="1:10" x14ac:dyDescent="0.25">
      <c r="A7" s="1">
        <v>11002243</v>
      </c>
      <c r="B7" s="27">
        <f t="shared" ref="B7:B10" si="0">$B$1/A7</f>
        <v>1.1361319687267406E-4</v>
      </c>
      <c r="C7" s="51">
        <v>12.87</v>
      </c>
      <c r="D7" s="41">
        <v>106.9</v>
      </c>
      <c r="E7" s="43">
        <v>349</v>
      </c>
      <c r="F7" s="43">
        <v>33</v>
      </c>
      <c r="G7" s="51">
        <v>12.69</v>
      </c>
      <c r="H7" s="41">
        <v>110.54</v>
      </c>
      <c r="I7" s="43">
        <v>404</v>
      </c>
      <c r="J7" s="44">
        <v>40</v>
      </c>
    </row>
    <row r="8" spans="1:10" x14ac:dyDescent="0.25">
      <c r="A8" s="1">
        <v>10466405</v>
      </c>
      <c r="B8" s="27">
        <f t="shared" si="0"/>
        <v>1.1942973733579008E-4</v>
      </c>
      <c r="C8" s="51">
        <v>13.55</v>
      </c>
      <c r="D8" s="41">
        <v>112.4</v>
      </c>
      <c r="E8" s="43">
        <v>367</v>
      </c>
      <c r="F8" s="43">
        <v>35</v>
      </c>
      <c r="G8" s="51">
        <v>13.37</v>
      </c>
      <c r="H8" s="41">
        <v>116.22</v>
      </c>
      <c r="I8" s="43">
        <v>425</v>
      </c>
      <c r="J8" s="44">
        <v>42</v>
      </c>
    </row>
    <row r="9" spans="1:10" x14ac:dyDescent="0.25">
      <c r="A9" s="1">
        <v>11146416</v>
      </c>
      <c r="B9" s="27">
        <f t="shared" si="0"/>
        <v>1.1214367021650727E-4</v>
      </c>
      <c r="C9" s="51">
        <v>12.7</v>
      </c>
      <c r="D9" s="41">
        <v>105.52</v>
      </c>
      <c r="E9" s="43">
        <v>345</v>
      </c>
      <c r="F9" s="43">
        <v>33</v>
      </c>
      <c r="G9" s="51">
        <v>12.51</v>
      </c>
      <c r="H9" s="41">
        <v>109.1</v>
      </c>
      <c r="I9" s="43">
        <v>399</v>
      </c>
      <c r="J9" s="44">
        <v>40</v>
      </c>
    </row>
    <row r="10" spans="1:10" x14ac:dyDescent="0.25">
      <c r="A10" s="1">
        <v>11785161</v>
      </c>
      <c r="B10" s="27">
        <f t="shared" si="0"/>
        <v>1.060655853577223E-4</v>
      </c>
      <c r="C10" s="51">
        <v>11.98</v>
      </c>
      <c r="D10" s="41">
        <v>99.77</v>
      </c>
      <c r="E10" s="43">
        <v>326</v>
      </c>
      <c r="F10" s="43">
        <v>31</v>
      </c>
      <c r="G10" s="51">
        <v>11.81</v>
      </c>
      <c r="H10" s="41">
        <v>103.16</v>
      </c>
      <c r="I10" s="43">
        <v>378</v>
      </c>
      <c r="J10" s="44">
        <v>37</v>
      </c>
    </row>
    <row r="11" spans="1:10" x14ac:dyDescent="0.25">
      <c r="A11" s="1"/>
      <c r="B11" s="3"/>
      <c r="C11" s="51"/>
      <c r="D11" s="41"/>
      <c r="E11" s="43"/>
      <c r="F11" s="43"/>
      <c r="G11" s="51"/>
      <c r="H11" s="41"/>
      <c r="I11" s="43"/>
      <c r="J11" s="44"/>
    </row>
    <row r="12" spans="1:10" x14ac:dyDescent="0.25">
      <c r="A12" s="1"/>
      <c r="B12" s="3"/>
      <c r="C12" s="52"/>
      <c r="D12" s="45"/>
      <c r="E12" s="46"/>
      <c r="F12" s="46"/>
      <c r="G12" s="52"/>
      <c r="H12" s="45"/>
      <c r="I12" s="46"/>
      <c r="J12" s="47"/>
    </row>
    <row r="13" spans="1:10" x14ac:dyDescent="0.25">
      <c r="C13" s="42"/>
      <c r="D13" s="42"/>
      <c r="E13" s="42"/>
      <c r="F13" s="42"/>
      <c r="G13" s="42"/>
      <c r="H13" s="42"/>
      <c r="I13" s="42"/>
      <c r="J13" s="42"/>
    </row>
    <row r="14" spans="1:10" x14ac:dyDescent="0.25">
      <c r="C14" s="42"/>
      <c r="D14" s="42"/>
      <c r="E14" s="42"/>
      <c r="F14" s="42"/>
      <c r="G14" s="42"/>
      <c r="H14" s="42"/>
      <c r="I14" s="42"/>
      <c r="J14" s="42"/>
    </row>
    <row r="15" spans="1:10" x14ac:dyDescent="0.25">
      <c r="C15" s="42"/>
      <c r="D15" s="42"/>
      <c r="E15" s="42"/>
      <c r="F15" s="42"/>
      <c r="G15" s="42"/>
      <c r="H15" s="42"/>
      <c r="I15" s="42"/>
      <c r="J15" s="42"/>
    </row>
    <row r="16" spans="1:10" ht="17.399999999999999" x14ac:dyDescent="0.3">
      <c r="A16" s="12" t="s">
        <v>43</v>
      </c>
      <c r="C16" s="87" t="s">
        <v>12</v>
      </c>
      <c r="D16" s="88"/>
      <c r="E16" s="88"/>
      <c r="F16" s="89"/>
      <c r="G16" s="87" t="s">
        <v>13</v>
      </c>
      <c r="H16" s="88"/>
      <c r="I16" s="88"/>
      <c r="J16" s="89"/>
    </row>
    <row r="17" spans="1:10" x14ac:dyDescent="0.25">
      <c r="C17" s="53" t="s">
        <v>14</v>
      </c>
      <c r="D17" s="78" t="s">
        <v>15</v>
      </c>
      <c r="E17" s="79"/>
      <c r="F17" s="80"/>
      <c r="G17" s="53" t="s">
        <v>14</v>
      </c>
      <c r="H17" s="78" t="s">
        <v>15</v>
      </c>
      <c r="I17" s="79"/>
      <c r="J17" s="80"/>
    </row>
    <row r="18" spans="1:10" x14ac:dyDescent="0.25">
      <c r="A18" t="s">
        <v>10</v>
      </c>
      <c r="B18" t="s">
        <v>11</v>
      </c>
      <c r="C18" s="54" t="s">
        <v>16</v>
      </c>
      <c r="D18" s="48" t="s">
        <v>16</v>
      </c>
      <c r="E18" s="49" t="s">
        <v>17</v>
      </c>
      <c r="F18" s="50" t="s">
        <v>18</v>
      </c>
      <c r="G18" s="54" t="s">
        <v>16</v>
      </c>
      <c r="H18" s="48" t="s">
        <v>16</v>
      </c>
      <c r="I18" s="49" t="s">
        <v>17</v>
      </c>
      <c r="J18" s="50" t="s">
        <v>18</v>
      </c>
    </row>
    <row r="19" spans="1:10" x14ac:dyDescent="0.25">
      <c r="A19" s="1">
        <v>7508634</v>
      </c>
      <c r="B19" s="27">
        <f>$B$1/A19</f>
        <v>1.6647502062292556E-4</v>
      </c>
      <c r="C19" s="51">
        <v>19.64</v>
      </c>
      <c r="D19" s="41">
        <v>66.13</v>
      </c>
      <c r="E19" s="43">
        <v>120</v>
      </c>
      <c r="F19" s="44">
        <v>34</v>
      </c>
      <c r="G19" s="51">
        <v>19.75</v>
      </c>
      <c r="H19" s="41">
        <v>67.790000000000006</v>
      </c>
      <c r="I19" s="43">
        <v>132</v>
      </c>
      <c r="J19" s="44">
        <v>39</v>
      </c>
    </row>
    <row r="20" spans="1:10" x14ac:dyDescent="0.25">
      <c r="A20" s="1">
        <v>9026534</v>
      </c>
      <c r="B20" s="27">
        <f t="shared" ref="B20:B22" si="1">$B$1/A20</f>
        <v>1.3848061725574843E-4</v>
      </c>
      <c r="C20" s="51">
        <v>16.260000000000002</v>
      </c>
      <c r="D20" s="41">
        <v>54.92</v>
      </c>
      <c r="E20" s="43">
        <v>100</v>
      </c>
      <c r="F20" s="44">
        <v>29</v>
      </c>
      <c r="G20" s="51">
        <v>16.34</v>
      </c>
      <c r="H20" s="41">
        <v>56.31</v>
      </c>
      <c r="I20" s="43">
        <v>110</v>
      </c>
      <c r="J20" s="44">
        <v>33</v>
      </c>
    </row>
    <row r="21" spans="1:10" x14ac:dyDescent="0.25">
      <c r="A21" s="1">
        <v>8346432</v>
      </c>
      <c r="B21" s="27">
        <f t="shared" si="1"/>
        <v>1.4976459402053476E-4</v>
      </c>
      <c r="C21" s="51">
        <v>17.62</v>
      </c>
      <c r="D21" s="41">
        <v>59.46</v>
      </c>
      <c r="E21" s="43">
        <v>108</v>
      </c>
      <c r="F21" s="44">
        <v>31</v>
      </c>
      <c r="G21" s="51">
        <v>17.73</v>
      </c>
      <c r="H21" s="41">
        <v>60.95</v>
      </c>
      <c r="I21" s="43">
        <v>119</v>
      </c>
      <c r="J21" s="44">
        <v>35</v>
      </c>
    </row>
    <row r="22" spans="1:10" x14ac:dyDescent="0.25">
      <c r="A22" s="1">
        <v>9102046</v>
      </c>
      <c r="B22" s="27">
        <f t="shared" si="1"/>
        <v>1.3733176035366114E-4</v>
      </c>
      <c r="C22" s="51">
        <v>16.12</v>
      </c>
      <c r="D22" s="41">
        <v>54.48</v>
      </c>
      <c r="E22" s="43">
        <v>99</v>
      </c>
      <c r="F22" s="44">
        <v>28</v>
      </c>
      <c r="G22" s="51">
        <v>16.21</v>
      </c>
      <c r="H22" s="41">
        <v>55.84</v>
      </c>
      <c r="I22" s="43">
        <v>109</v>
      </c>
      <c r="J22" s="44">
        <v>32</v>
      </c>
    </row>
    <row r="23" spans="1:10" x14ac:dyDescent="0.25">
      <c r="A23" s="1"/>
      <c r="B23" s="27"/>
      <c r="C23" s="51"/>
      <c r="D23" s="41"/>
      <c r="E23" s="43"/>
      <c r="F23" s="44"/>
      <c r="G23" s="51"/>
      <c r="H23" s="41"/>
      <c r="I23" s="43"/>
      <c r="J23" s="44"/>
    </row>
    <row r="24" spans="1:10" x14ac:dyDescent="0.25">
      <c r="A24" s="1"/>
      <c r="B24" s="3"/>
      <c r="C24" s="51"/>
      <c r="D24" s="41"/>
      <c r="E24" s="43"/>
      <c r="F24" s="44"/>
      <c r="G24" s="51"/>
      <c r="H24" s="41"/>
      <c r="I24" s="43"/>
      <c r="J24" s="44"/>
    </row>
    <row r="25" spans="1:10" x14ac:dyDescent="0.25">
      <c r="A25" s="1"/>
      <c r="B25" s="3"/>
      <c r="C25" s="52"/>
      <c r="D25" s="45"/>
      <c r="E25" s="46"/>
      <c r="F25" s="47"/>
      <c r="G25" s="52"/>
      <c r="H25" s="45"/>
      <c r="I25" s="46"/>
      <c r="J25" s="47"/>
    </row>
  </sheetData>
  <mergeCells count="8">
    <mergeCell ref="D17:F17"/>
    <mergeCell ref="H17:J17"/>
    <mergeCell ref="G3:J3"/>
    <mergeCell ref="H4:J4"/>
    <mergeCell ref="D4:F4"/>
    <mergeCell ref="C3:F3"/>
    <mergeCell ref="C16:F16"/>
    <mergeCell ref="G16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2D example</vt:lpstr>
      <vt:lpstr>Patient partition model</vt:lpstr>
      <vt:lpstr>Patient Voxel dosimetry</vt:lpstr>
    </vt:vector>
  </TitlesOfParts>
  <Company>Institute of Cancer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Craig</dc:creator>
  <cp:lastModifiedBy>Tech</cp:lastModifiedBy>
  <dcterms:created xsi:type="dcterms:W3CDTF">2016-03-31T08:38:29Z</dcterms:created>
  <dcterms:modified xsi:type="dcterms:W3CDTF">2016-04-17T14:19:52Z</dcterms:modified>
</cp:coreProperties>
</file>